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 /><Relationship Id="rId2" Type="http://schemas.openxmlformats.org/package/2006/relationships/metadata/core-properties" Target="docProps/core.xml" /><Relationship Id="rId1" Type="http://schemas.openxmlformats.org/officeDocument/2006/relationships/officeDocument" Target="xl/workbook.xml" 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\\Servidor\e\CLIENTES\PROJETOS 2022\PAINEL\CALÇADA\Projeto Calçadas 2.0\"/>
    </mc:Choice>
  </mc:AlternateContent>
  <xr:revisionPtr revIDLastSave="0" documentId="8_{491B1796-46A9-E14F-AAB2-DB556A7F37F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Planilha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5" i="1" l="1"/>
  <c r="S26" i="1"/>
  <c r="S27" i="1"/>
  <c r="S28" i="1"/>
  <c r="S29" i="1"/>
  <c r="S30" i="1"/>
  <c r="S31" i="1"/>
  <c r="P36" i="1"/>
  <c r="P37" i="1"/>
  <c r="P38" i="1"/>
  <c r="P39" i="1"/>
  <c r="P40" i="1"/>
  <c r="P41" i="1"/>
  <c r="P42" i="1"/>
  <c r="P43" i="1"/>
  <c r="P44" i="1"/>
  <c r="P45" i="1"/>
  <c r="P46" i="1"/>
  <c r="P47" i="1"/>
  <c r="P48" i="1"/>
  <c r="P35" i="1"/>
  <c r="R49" i="1"/>
  <c r="S53" i="1"/>
  <c r="S52" i="1"/>
  <c r="R20" i="1"/>
  <c r="R19" i="1"/>
  <c r="R18" i="1"/>
  <c r="R17" i="1"/>
  <c r="R16" i="1"/>
  <c r="R15" i="1"/>
  <c r="R14" i="1"/>
  <c r="R13" i="1"/>
  <c r="R12" i="1"/>
  <c r="R11" i="1"/>
  <c r="R10" i="1"/>
  <c r="R9" i="1"/>
  <c r="R8" i="1"/>
  <c r="R7" i="1"/>
  <c r="R6" i="1"/>
  <c r="R5" i="1"/>
  <c r="R4" i="1"/>
  <c r="R3" i="1"/>
  <c r="S54" i="1"/>
  <c r="R22" i="1"/>
  <c r="R32" i="1"/>
  <c r="R59" i="1"/>
  <c r="R62" i="1"/>
</calcChain>
</file>

<file path=xl/sharedStrings.xml><?xml version="1.0" encoding="utf-8"?>
<sst xmlns="http://schemas.openxmlformats.org/spreadsheetml/2006/main" count="180" uniqueCount="115">
  <si>
    <t>ITEM</t>
  </si>
  <si>
    <t>CÓDIGO</t>
  </si>
  <si>
    <t>DESCRIÇÃO DE MATERIAIS</t>
  </si>
  <si>
    <t>UNIDADE</t>
  </si>
  <si>
    <t>QUANTIDADE</t>
  </si>
  <si>
    <t>VALOR UNIT.</t>
  </si>
  <si>
    <t>VALOR TOTAL SEM BDI</t>
  </si>
  <si>
    <t>00004721</t>
  </si>
  <si>
    <t>PEDRA BRITADA N. 1 (9,5 a 19 MM) POSTO PEDREIRA/FORNECEDOR, SEM FRETE</t>
  </si>
  <si>
    <t>M3</t>
  </si>
  <si>
    <t>00036178</t>
  </si>
  <si>
    <t>PISO PODOTATIL DE CONCRETO - DIRECIONAL E ALERTA, *40 X 40 X 2,5* CM</t>
  </si>
  <si>
    <t>UN</t>
  </si>
  <si>
    <t>00007796</t>
  </si>
  <si>
    <t>TUBO DE CONCRETO ARMADO PARA AGUAS PLUVIAIS, CLASSE PA-1, COM ENCAIXE PONTA E BOLSA, DIAMETRO NOMINAL DE 300 MM</t>
  </si>
  <si>
    <t>M</t>
  </si>
  <si>
    <t>00001379</t>
  </si>
  <si>
    <t>CIMENTO PORTLAND COMPOSTO CP II-32</t>
  </si>
  <si>
    <t>KG</t>
  </si>
  <si>
    <t>00004730</t>
  </si>
  <si>
    <t xml:space="preserve"> PEDRA DE MAO OU PEDRA RACHAO PARA ARRIMO/FUNDACAO (POSTO PEDREIRA/FORNECEDOR, SEM FRETE)</t>
  </si>
  <si>
    <t>00040304</t>
  </si>
  <si>
    <t>PREGO DE ACO POLIDO COM CABECA DUPLA 17 X 27 (2 1/2 X 11)</t>
  </si>
  <si>
    <t>00001358</t>
  </si>
  <si>
    <t>CHAPA/PAINEL DE MADEIRA COMPENSADA RESINADA (MADEIRITE RESINADO ROSA) PARA FORMA DE CONCRETO,
 DE 2200 x 1100 MM, E = 17 MM, 2 UTILIZAÇÕES. AF_07/2021</t>
  </si>
  <si>
    <t>M2</t>
  </si>
  <si>
    <t>00002692</t>
  </si>
  <si>
    <t>DESMOLDANTE PROTETOR PARA FORMAS DE MADEIRA, DE BASE OLEOSA EMULSIONADA EM AGUA</t>
  </si>
  <si>
    <t>L</t>
  </si>
  <si>
    <t>00004491</t>
  </si>
  <si>
    <t>PONTALETE *7,5 X 7,5* CM EM PINUS, MISTA OU EQUIVALENTE DA REGIAO - BRUTA</t>
  </si>
  <si>
    <t>00004741</t>
  </si>
  <si>
    <t>PO DE PEDRA (POSTO PEDREIRA/FORNECEDOR, SEM FRETE)</t>
  </si>
  <si>
    <t>00036155</t>
  </si>
  <si>
    <t>BLOQUETE/PISO INTERTRAVADO DE CONCRETO - MODELO ONDA/16 FACES/ RETANGULAR/TIJOLINHO/PAVER/HOLANDES/PARALELEPIDO,
20 CM X 10 CM, E = 6 CM, RESISTÊNCIA DE 35 MPA (NBR 9781), COR NATURAL</t>
  </si>
  <si>
    <t>00000370</t>
  </si>
  <si>
    <t>AREIA MEDIA - POSTO JAZIDA/FORNECEDOR (RETIRADO NA JAZIDA, SEM TRANSPORTE)</t>
  </si>
  <si>
    <t>00034492</t>
  </si>
  <si>
    <t>CONCRETO USINADO BOMBEAVEL, CLASSE DE RESISTENCIA C20, COM BRITA 0 E 1, SLUMP = 100 +/- 20MM, 
EXCLUI SERVIÇO DE BOMBEAMENTO (NBR 8953)</t>
  </si>
  <si>
    <t>00004059</t>
  </si>
  <si>
    <t>MEIO-FIO OU GUIA DE CONCRETO, PRE-MOLDADO, COMP 1M, *30 X 12/15* CM (H X L1/L2)</t>
  </si>
  <si>
    <t>00000650</t>
  </si>
  <si>
    <t xml:space="preserve">BLOCO DE VEDACAO DE CONCRETO, 9 X 19 X 39 CM (CLASSE C - NBR 6136) </t>
  </si>
  <si>
    <t>00001106</t>
  </si>
  <si>
    <t>CAL HIDRATADA CH-I PARA ARGAMASSAS</t>
  </si>
  <si>
    <t>00003322</t>
  </si>
  <si>
    <t>GRAMA ESMERALDA OU SAO CARLOS OU CURITIBANA, EM PLACAS, SEM PLANTIO</t>
  </si>
  <si>
    <t>43059</t>
  </si>
  <si>
    <t>ACO CA-60, 4,2 MM, OU 5,0 MM, OU 6,0 MM, OU 7,0 MM, VERGALHAO</t>
  </si>
  <si>
    <t>CUSTO TOTAL DE MATERIAIS</t>
  </si>
  <si>
    <t>C</t>
  </si>
  <si>
    <t>88316</t>
  </si>
  <si>
    <t>SERVENTE COM ENCARGOS COMPLEMENTARES</t>
  </si>
  <si>
    <t>H</t>
  </si>
  <si>
    <t>88309</t>
  </si>
  <si>
    <t>PEDREIRO COM ENCARGOS COMPLEMENTARES</t>
  </si>
  <si>
    <t>88260</t>
  </si>
  <si>
    <t>CALCETEIRO COM ENCARGOS COMPLEMENTARES</t>
  </si>
  <si>
    <t>88239</t>
  </si>
  <si>
    <t>AJUDANTE DE CARPINTEIRO COM ENCARGOS COMPLEMENTARES</t>
  </si>
  <si>
    <t>88262</t>
  </si>
  <si>
    <t>CARPINTEIRO DE FORMAS COM ENCARGOS COMPLEMENTARES</t>
  </si>
  <si>
    <t>88246</t>
  </si>
  <si>
    <t xml:space="preserve">ASSENTADOR DE TUBOS COM ENCARGOS COMPLEMENTARES </t>
  </si>
  <si>
    <t>88441</t>
  </si>
  <si>
    <t xml:space="preserve">JARDINEIRO COM ENCARGOS COMPLEMENTARES </t>
  </si>
  <si>
    <t>93590</t>
  </si>
  <si>
    <t>TRANSPORTE COM CAMINHÃO BASCULANTE DE 10 M³, EM VIA URBANA PAVIMENTADA, ADICIONAL PARA DMT EXCEDENTE A 30 KM (UNIDADE: M3XKM). AF_07/2020</t>
  </si>
  <si>
    <t>M3XKM</t>
  </si>
  <si>
    <t>95878</t>
  </si>
  <si>
    <t>TRANSPORTE COM CAMINHÃO BASCULANTE DE 10 M³, EM VIA URBANA PAVIMENTADA, DMT ATÉ 30 KM (UNIDADE: TXKM). AF_07/2020</t>
  </si>
  <si>
    <t>CUSTO TOTAL TRANSPORTE</t>
  </si>
  <si>
    <t>LOGÍSTICA DE TRANSPORTE LAGES X PAINEL (80 KM - IDA E VOLTA)</t>
  </si>
  <si>
    <t xml:space="preserve">TRANSPORTE </t>
  </si>
  <si>
    <t>QUANT. M3</t>
  </si>
  <si>
    <t>QUANT. KM</t>
  </si>
  <si>
    <t>CUSTO TOTAL</t>
  </si>
  <si>
    <t>CUSTO TOTAL COM BDI 35%</t>
  </si>
  <si>
    <t>91277</t>
  </si>
  <si>
    <t xml:space="preserve"> PLACA VIBRATÓRIA REVERSÍVEL COM MOTOR 4 TEMPOS A GASOLINA, FORÇA CENTRÍFUGA DE 25 KN (2500 KGF),
 POTÊNCIA 5,5 CV - CHP DIURNO. AF_08/2015</t>
  </si>
  <si>
    <t>CHP</t>
  </si>
  <si>
    <t>91278</t>
  </si>
  <si>
    <t xml:space="preserve"> PLACA VIBRATÓRIA REVERSÍVEL COM MOTOR 4 TEMPOS A GASOLINA, FORÇA CENTRÍFUGA DE 25 KN (2500 KGF),
 POTÊNCIA 5,5 CV - CHI DIURNO. AF_08/2015</t>
  </si>
  <si>
    <t>CHI</t>
  </si>
  <si>
    <t>91283</t>
  </si>
  <si>
    <t>CORTADORA DE PISO COM MOTOR 4 TEMPOS A GASOLINA, POTÊNCIA DE 13 HP, COM DISCO DE CORTE DIAMANTADO 
SEGMENTADO PARA CONCRETO, DIÂMETRO DE 350 MM, FURO DE 1" (14 X 1") - CHP DIURNO. AF_08/2015</t>
  </si>
  <si>
    <t>91285</t>
  </si>
  <si>
    <t>CORTADORA DE PISO COM MOTOR 4 TEMPOS A GASOLINA, POTÊNCIA DE 13 HP, COM DISCO DE CORTE DIAMANTADO 
SEGMENTADO PARA CONCRETO, DIÂMETRO DE 350 MM, FURO DE 1" (14 X 1") - CHI DIURNO. AF_08/2015</t>
  </si>
  <si>
    <t>91692</t>
  </si>
  <si>
    <t>SERRA CIRCULAR DE BANCADA COM MOTOR ELÉTRICO POTÊNCIA DE 5HP, COM COIFA PARA DISCO 10" - CHP DIURNO. AF_08/2015</t>
  </si>
  <si>
    <t>91693</t>
  </si>
  <si>
    <t>SERRA CIRCULAR DE BANCADA COM MOTOR ELÉTRICO POTÊNCIA DE 5HP, COM COIFA PARA DISCO 10" - CHI DIURNO. AF_08/2015</t>
  </si>
  <si>
    <t>95260</t>
  </si>
  <si>
    <t>95261</t>
  </si>
  <si>
    <t>95262</t>
  </si>
  <si>
    <t>95263</t>
  </si>
  <si>
    <t>5678</t>
  </si>
  <si>
    <t>RETROESCAVADEIRA SOBRE RODAS COM CARREGADEIRA, TRAÇÃO 4X4, POTÊNCIA LÍQ. 88 HP, CAÇAMBA CARREG. CAP. MÍN. 1 M3, CAÇAMBA RETRO CAP. 0,26 M3, PESO OPERACIONAL MÍN. 6.674 KG, PROFUNDIDADE ESCAVAÇÃO MÁX. 4,37 M - CHP DIURNO. AF_06/2014</t>
  </si>
  <si>
    <t>5679</t>
  </si>
  <si>
    <t>RETROESCAVADEIRA SOBRE RODAS COM CARREGADEIRA, TRAÇÃO 4X4, POTÊNCIA LÍQ. 88 HP, CAÇAMBA CARREG. CAP. MÍN. 1 M3, CAÇAMBA RETRO CAP. 0,26 M3, PESO OPERACIONAL MÍN. 6.674 KG, PROFUNDIDADE ESCAVAÇÃO MÁX. 4,37 M - CHI DIURNO. AF_06/2014</t>
  </si>
  <si>
    <t>91386</t>
  </si>
  <si>
    <t xml:space="preserve"> CAMINHÃO BASCULANTE 10 M3, TRUCADO CABINE SIMPLES, PESO BRUTO TOTAL 23.000KG, CARGA ÚTIL MÁXIMA 15.935 KG, 
DISTÂNCIA ENTRE EIXOS 4,80 M, POTÊNCIA 230 CV INCLUSIVE CAÇAMBA METÁLICA - CHP DIURNO. AF_06/2014</t>
  </si>
  <si>
    <t>91387</t>
  </si>
  <si>
    <t xml:space="preserve"> CAMINHÃO BASCULANTE 10 M3, TRUCADO CABINE SIMPLES, PESO BRUTO TOTAL 23.000KG, CARGA ÚTIL MÁXIMA 15.935 KG, 
DISTÂNCIA ENTRE EIXOS 4,80 M, POTÊNCIA 230 CV INCLUSIVE CAÇAMBA METÁLICA - CHI DIURNO. AF_06/2014</t>
  </si>
  <si>
    <t xml:space="preserve"> COMPACTADOR DE SOLOS DE PERCUSÃO (SOQUETE) COM MOTOR A GASOLINA, POTÊNCIA 3 CV
 - DEPRECIAÇÃO. AF_09/2016</t>
  </si>
  <si>
    <t xml:space="preserve"> COMPACTADOR DE SOLOS DE PERCUSÃO (SOQUETE) COM MOTOR A GASOLINA, POTÊNCIA 3 CV 
- MATERIAIS NA OPERAÇÃO. AF_09/2016</t>
  </si>
  <si>
    <t xml:space="preserve"> COMPACTADOR DE SOLOS DE PERCUSÃO (SOQUETE) COM MOTOR A GASOLINA, POTÊNCIA 3 CV 
- MANUTENÇÃO. AF_09/2016</t>
  </si>
  <si>
    <t xml:space="preserve"> COMPACTADOR DE SOLOS DE PERCUSÃO (SOQUETE) COM MOTOR A GASOLINA, POTÊNCIA 3 CV 
- JUROS. AF_09/2016</t>
  </si>
  <si>
    <t>MÃO DE OBRA</t>
  </si>
  <si>
    <t>DESCRIÇÃO DE EQUIPAMENTOS</t>
  </si>
  <si>
    <t>TOTAL MÃO DE OBRA</t>
  </si>
  <si>
    <t>TOTAL EQUIPAMENTOS</t>
  </si>
  <si>
    <t>CUSTO/H</t>
  </si>
  <si>
    <t>TOTAL</t>
  </si>
  <si>
    <t>CUSTO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</si>
</sst>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$&quot;\ * #,##0.00_-;\-&quot;R$&quot;\ * #,##0.00_-;_-&quot;R$&quot;\ * &quot;-&quot;??_-;_-@_-"/>
    <numFmt numFmtId="165" formatCode="&quot;R$&quot;\ #,##0.00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</font>
    <font>
      <b/>
      <sz val="20"/>
      <color theme="1"/>
      <name val="Calibri"/>
    </font>
    <font>
      <sz val="11"/>
      <name val="Calibri"/>
    </font>
    <font>
      <b/>
      <sz val="12"/>
      <color theme="1"/>
      <name val="Calibri"/>
    </font>
    <font>
      <sz val="11"/>
      <color theme="1"/>
      <name val="Calibri"/>
    </font>
    <font>
      <sz val="12"/>
      <color theme="1"/>
      <name val="Calibri"/>
      <family val="2"/>
    </font>
    <font>
      <sz val="11"/>
      <name val="Calibri"/>
      <family val="2"/>
    </font>
    <font>
      <sz val="11"/>
      <color theme="1"/>
      <name val="Calibri"/>
      <family val="2"/>
    </font>
    <font>
      <b/>
      <sz val="12"/>
      <color theme="1"/>
      <name val="Calibri"/>
      <family val="2"/>
    </font>
    <font>
      <b/>
      <sz val="18"/>
      <color theme="1"/>
      <name val="Calibri"/>
      <family val="2"/>
    </font>
    <font>
      <b/>
      <sz val="20"/>
      <color theme="1"/>
      <name val="Calibri"/>
      <family val="2"/>
    </font>
    <font>
      <b/>
      <sz val="24"/>
      <color theme="1"/>
      <name val="Calibri"/>
      <family val="2"/>
    </font>
    <font>
      <b/>
      <i/>
      <u/>
      <sz val="24"/>
      <color rgb="FFFF0000"/>
      <name val="Calibri"/>
      <family val="2"/>
    </font>
    <font>
      <sz val="12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0C0C0C"/>
        <bgColor rgb="FF0C0C0C"/>
      </patternFill>
    </fill>
    <fill>
      <patternFill patternType="solid">
        <fgColor rgb="FF7F7F7F"/>
        <bgColor rgb="FF7F7F7F"/>
      </patternFill>
    </fill>
    <fill>
      <patternFill patternType="solid">
        <fgColor rgb="FFD0CECE"/>
        <bgColor rgb="FFD0CECE"/>
      </patternFill>
    </fill>
    <fill>
      <patternFill patternType="solid">
        <fgColor theme="0"/>
        <bgColor indexed="64"/>
      </patternFill>
    </fill>
    <fill>
      <patternFill patternType="solid">
        <fgColor rgb="FFE7E6E6"/>
        <bgColor rgb="FFE7E6E6"/>
      </patternFill>
    </fill>
  </fills>
  <borders count="47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 style="thin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medium">
        <color rgb="FF000000"/>
      </bottom>
      <diagonal/>
    </border>
    <border>
      <left/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rgb="FF000000"/>
      </bottom>
      <diagonal/>
    </border>
    <border>
      <left/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/>
      <diagonal/>
    </border>
    <border>
      <left/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21">
    <xf numFmtId="0" fontId="0" fillId="0" borderId="0" xfId="0"/>
    <xf numFmtId="0" fontId="2" fillId="2" borderId="0" xfId="0" applyFont="1" applyFill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0" fontId="3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165" fontId="6" fillId="0" borderId="9" xfId="0" applyNumberFormat="1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  <xf numFmtId="0" fontId="2" fillId="0" borderId="15" xfId="0" applyFont="1" applyBorder="1" applyAlignment="1">
      <alignment horizontal="center" vertical="center"/>
    </xf>
    <xf numFmtId="165" fontId="2" fillId="0" borderId="15" xfId="0" applyNumberFormat="1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7" fillId="0" borderId="15" xfId="0" applyFont="1" applyBorder="1" applyAlignment="1">
      <alignment horizontal="center" vertical="center"/>
    </xf>
    <xf numFmtId="165" fontId="7" fillId="0" borderId="15" xfId="0" applyNumberFormat="1" applyFont="1" applyBorder="1" applyAlignment="1">
      <alignment horizontal="center" vertical="center"/>
    </xf>
    <xf numFmtId="0" fontId="7" fillId="0" borderId="12" xfId="0" applyFont="1" applyBorder="1" applyAlignment="1">
      <alignment horizontal="center" vertical="center"/>
    </xf>
    <xf numFmtId="165" fontId="9" fillId="0" borderId="0" xfId="0" applyNumberFormat="1" applyFont="1" applyAlignment="1">
      <alignment horizontal="center" vertical="center"/>
    </xf>
    <xf numFmtId="165" fontId="0" fillId="0" borderId="0" xfId="0" applyNumberFormat="1"/>
    <xf numFmtId="2" fontId="7" fillId="0" borderId="15" xfId="0" applyNumberFormat="1" applyFont="1" applyBorder="1" applyAlignment="1">
      <alignment horizontal="center" vertical="center"/>
    </xf>
    <xf numFmtId="2" fontId="7" fillId="0" borderId="9" xfId="0" applyNumberFormat="1" applyFont="1" applyBorder="1" applyAlignment="1">
      <alignment horizontal="center" vertical="center"/>
    </xf>
    <xf numFmtId="165" fontId="7" fillId="0" borderId="9" xfId="0" applyNumberFormat="1" applyFont="1" applyBorder="1" applyAlignment="1">
      <alignment horizontal="center" vertical="center"/>
    </xf>
    <xf numFmtId="2" fontId="7" fillId="0" borderId="27" xfId="0" applyNumberFormat="1" applyFont="1" applyBorder="1" applyAlignment="1">
      <alignment horizontal="center" vertical="center"/>
    </xf>
    <xf numFmtId="165" fontId="7" fillId="0" borderId="27" xfId="0" applyNumberFormat="1" applyFont="1" applyBorder="1" applyAlignment="1">
      <alignment horizontal="center" vertical="center"/>
    </xf>
    <xf numFmtId="0" fontId="7" fillId="0" borderId="11" xfId="0" applyFont="1" applyBorder="1" applyAlignment="1">
      <alignment horizontal="center" vertical="center"/>
    </xf>
    <xf numFmtId="0" fontId="7" fillId="0" borderId="9" xfId="0" applyFont="1" applyBorder="1" applyAlignment="1">
      <alignment horizontal="center" vertical="center"/>
    </xf>
    <xf numFmtId="0" fontId="9" fillId="0" borderId="9" xfId="0" applyFont="1" applyBorder="1" applyAlignment="1">
      <alignment horizontal="center" vertical="center"/>
    </xf>
    <xf numFmtId="165" fontId="7" fillId="0" borderId="12" xfId="0" applyNumberFormat="1" applyFont="1" applyBorder="1" applyAlignment="1">
      <alignment horizontal="center" vertical="center"/>
    </xf>
    <xf numFmtId="165" fontId="7" fillId="0" borderId="1" xfId="0" applyNumberFormat="1" applyFont="1" applyBorder="1" applyAlignment="1">
      <alignment horizontal="center" vertical="center"/>
    </xf>
    <xf numFmtId="0" fontId="7" fillId="0" borderId="28" xfId="0" applyFont="1" applyBorder="1" applyAlignment="1">
      <alignment horizontal="center" vertical="center"/>
    </xf>
    <xf numFmtId="0" fontId="7" fillId="0" borderId="27" xfId="0" applyFont="1" applyBorder="1" applyAlignment="1">
      <alignment horizontal="center" vertical="center"/>
    </xf>
    <xf numFmtId="0" fontId="9" fillId="0" borderId="27" xfId="0" applyFont="1" applyBorder="1" applyAlignment="1">
      <alignment horizontal="center" vertical="center"/>
    </xf>
    <xf numFmtId="165" fontId="7" fillId="0" borderId="29" xfId="0" applyNumberFormat="1" applyFont="1" applyBorder="1" applyAlignment="1">
      <alignment horizontal="center" vertical="center"/>
    </xf>
    <xf numFmtId="165" fontId="7" fillId="4" borderId="1" xfId="0" applyNumberFormat="1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 vertical="center"/>
    </xf>
    <xf numFmtId="0" fontId="8" fillId="0" borderId="0" xfId="0" applyFont="1"/>
    <xf numFmtId="165" fontId="7" fillId="0" borderId="13" xfId="0" applyNumberFormat="1" applyFont="1" applyBorder="1" applyAlignment="1">
      <alignment horizontal="center" vertical="center"/>
    </xf>
    <xf numFmtId="165" fontId="7" fillId="0" borderId="25" xfId="0" applyNumberFormat="1" applyFont="1" applyBorder="1" applyAlignment="1">
      <alignment horizontal="center" vertical="center"/>
    </xf>
    <xf numFmtId="2" fontId="0" fillId="0" borderId="26" xfId="0" applyNumberForma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165" fontId="2" fillId="0" borderId="27" xfId="0" applyNumberFormat="1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0" fillId="0" borderId="0" xfId="0" applyBorder="1"/>
    <xf numFmtId="0" fontId="15" fillId="0" borderId="0" xfId="0" applyFont="1" applyBorder="1" applyAlignment="1">
      <alignment horizontal="center" vertical="center"/>
    </xf>
    <xf numFmtId="165" fontId="7" fillId="0" borderId="0" xfId="0" applyNumberFormat="1" applyFont="1" applyBorder="1" applyAlignment="1">
      <alignment horizontal="center" vertical="center"/>
    </xf>
    <xf numFmtId="165" fontId="15" fillId="0" borderId="0" xfId="0" applyNumberFormat="1" applyFont="1" applyBorder="1" applyAlignment="1">
      <alignment horizontal="center" vertical="center"/>
    </xf>
    <xf numFmtId="165" fontId="15" fillId="0" borderId="0" xfId="1" applyNumberFormat="1" applyFont="1" applyBorder="1" applyAlignment="1">
      <alignment horizontal="center" vertical="center"/>
    </xf>
    <xf numFmtId="165" fontId="2" fillId="4" borderId="2" xfId="0" applyNumberFormat="1" applyFont="1" applyFill="1" applyBorder="1" applyAlignment="1">
      <alignment horizontal="center" vertical="center"/>
    </xf>
    <xf numFmtId="0" fontId="4" fillId="0" borderId="3" xfId="0" applyFont="1" applyBorder="1"/>
    <xf numFmtId="0" fontId="2" fillId="0" borderId="2" xfId="0" applyFont="1" applyBorder="1" applyAlignment="1">
      <alignment horizontal="center" vertical="center"/>
    </xf>
    <xf numFmtId="0" fontId="4" fillId="0" borderId="4" xfId="0" applyFont="1" applyBorder="1"/>
    <xf numFmtId="165" fontId="7" fillId="4" borderId="2" xfId="0" applyNumberFormat="1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 vertical="center"/>
    </xf>
    <xf numFmtId="0" fontId="3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49" fontId="7" fillId="0" borderId="12" xfId="0" applyNumberFormat="1" applyFont="1" applyBorder="1" applyAlignment="1">
      <alignment horizontal="center" vertical="center"/>
    </xf>
    <xf numFmtId="0" fontId="8" fillId="0" borderId="13" xfId="0" applyFont="1" applyBorder="1"/>
    <xf numFmtId="0" fontId="7" fillId="0" borderId="12" xfId="0" applyFont="1" applyBorder="1" applyAlignment="1">
      <alignment horizontal="center" vertical="center" wrapText="1"/>
    </xf>
    <xf numFmtId="0" fontId="8" fillId="0" borderId="14" xfId="0" applyFont="1" applyBorder="1"/>
    <xf numFmtId="165" fontId="0" fillId="0" borderId="26" xfId="0" applyNumberFormat="1" applyBorder="1" applyAlignment="1">
      <alignment horizontal="center" vertical="center"/>
    </xf>
    <xf numFmtId="0" fontId="13" fillId="6" borderId="31" xfId="0" applyFont="1" applyFill="1" applyBorder="1" applyAlignment="1">
      <alignment horizontal="center" vertical="center"/>
    </xf>
    <xf numFmtId="0" fontId="13" fillId="6" borderId="32" xfId="0" applyFont="1" applyFill="1" applyBorder="1" applyAlignment="1">
      <alignment horizontal="center" vertical="center"/>
    </xf>
    <xf numFmtId="0" fontId="13" fillId="6" borderId="17" xfId="0" applyFont="1" applyFill="1" applyBorder="1" applyAlignment="1">
      <alignment horizontal="center" vertical="center"/>
    </xf>
    <xf numFmtId="0" fontId="13" fillId="6" borderId="0" xfId="0" applyFont="1" applyFill="1" applyAlignment="1">
      <alignment horizontal="center" vertical="center"/>
    </xf>
    <xf numFmtId="0" fontId="13" fillId="6" borderId="34" xfId="0" applyFont="1" applyFill="1" applyBorder="1" applyAlignment="1">
      <alignment horizontal="center" vertical="center"/>
    </xf>
    <xf numFmtId="0" fontId="13" fillId="6" borderId="21" xfId="0" applyFont="1" applyFill="1" applyBorder="1" applyAlignment="1">
      <alignment horizontal="center" vertical="center"/>
    </xf>
    <xf numFmtId="165" fontId="14" fillId="6" borderId="42" xfId="0" applyNumberFormat="1" applyFont="1" applyFill="1" applyBorder="1" applyAlignment="1">
      <alignment horizontal="center" vertical="center"/>
    </xf>
    <xf numFmtId="165" fontId="14" fillId="6" borderId="43" xfId="0" applyNumberFormat="1" applyFont="1" applyFill="1" applyBorder="1" applyAlignment="1">
      <alignment horizontal="center" vertical="center"/>
    </xf>
    <xf numFmtId="165" fontId="14" fillId="6" borderId="38" xfId="0" applyNumberFormat="1" applyFont="1" applyFill="1" applyBorder="1" applyAlignment="1">
      <alignment horizontal="center" vertical="center"/>
    </xf>
    <xf numFmtId="165" fontId="14" fillId="6" borderId="39" xfId="0" applyNumberFormat="1" applyFont="1" applyFill="1" applyBorder="1" applyAlignment="1">
      <alignment horizontal="center" vertical="center"/>
    </xf>
    <xf numFmtId="165" fontId="14" fillId="6" borderId="44" xfId="0" applyNumberFormat="1" applyFont="1" applyFill="1" applyBorder="1" applyAlignment="1">
      <alignment horizontal="center" vertical="center"/>
    </xf>
    <xf numFmtId="165" fontId="14" fillId="6" borderId="45" xfId="0" applyNumberFormat="1" applyFont="1" applyFill="1" applyBorder="1" applyAlignment="1">
      <alignment horizontal="center" vertical="center"/>
    </xf>
    <xf numFmtId="165" fontId="14" fillId="6" borderId="36" xfId="0" applyNumberFormat="1" applyFont="1" applyFill="1" applyBorder="1" applyAlignment="1">
      <alignment horizontal="center" vertical="center"/>
    </xf>
    <xf numFmtId="165" fontId="14" fillId="6" borderId="37" xfId="0" applyNumberFormat="1" applyFont="1" applyFill="1" applyBorder="1" applyAlignment="1">
      <alignment horizontal="center" vertical="center"/>
    </xf>
    <xf numFmtId="165" fontId="14" fillId="6" borderId="40" xfId="0" applyNumberFormat="1" applyFont="1" applyFill="1" applyBorder="1" applyAlignment="1">
      <alignment horizontal="center" vertical="center"/>
    </xf>
    <xf numFmtId="165" fontId="14" fillId="6" borderId="41" xfId="0" applyNumberFormat="1" applyFont="1" applyFill="1" applyBorder="1" applyAlignment="1">
      <alignment horizontal="center" vertical="center"/>
    </xf>
    <xf numFmtId="165" fontId="0" fillId="0" borderId="46" xfId="0" applyNumberFormat="1" applyBorder="1" applyAlignment="1">
      <alignment horizontal="center" vertical="center"/>
    </xf>
    <xf numFmtId="0" fontId="7" fillId="0" borderId="2" xfId="0" applyFont="1" applyBorder="1" applyAlignment="1">
      <alignment horizontal="center" vertical="center"/>
    </xf>
    <xf numFmtId="0" fontId="8" fillId="0" borderId="4" xfId="0" applyFont="1" applyBorder="1"/>
    <xf numFmtId="0" fontId="8" fillId="0" borderId="3" xfId="0" applyFont="1" applyBorder="1"/>
    <xf numFmtId="0" fontId="10" fillId="0" borderId="2" xfId="0" applyFont="1" applyBorder="1" applyAlignment="1">
      <alignment horizontal="center" vertical="center"/>
    </xf>
    <xf numFmtId="0" fontId="11" fillId="4" borderId="31" xfId="0" applyFont="1" applyFill="1" applyBorder="1" applyAlignment="1">
      <alignment horizontal="center" vertical="center"/>
    </xf>
    <xf numFmtId="0" fontId="8" fillId="0" borderId="32" xfId="0" applyFont="1" applyBorder="1"/>
    <xf numFmtId="0" fontId="8" fillId="0" borderId="33" xfId="0" applyFont="1" applyBorder="1"/>
    <xf numFmtId="0" fontId="8" fillId="0" borderId="34" xfId="0" applyFont="1" applyBorder="1"/>
    <xf numFmtId="0" fontId="8" fillId="0" borderId="21" xfId="0" applyFont="1" applyBorder="1"/>
    <xf numFmtId="0" fontId="8" fillId="0" borderId="35" xfId="0" applyFont="1" applyBorder="1"/>
    <xf numFmtId="0" fontId="7" fillId="0" borderId="0" xfId="0" applyFont="1" applyAlignment="1">
      <alignment horizontal="center" vertical="center"/>
    </xf>
    <xf numFmtId="49" fontId="7" fillId="0" borderId="29" xfId="0" applyNumberFormat="1" applyFont="1" applyBorder="1" applyAlignment="1">
      <alignment horizontal="center" vertical="center"/>
    </xf>
    <xf numFmtId="0" fontId="8" fillId="0" borderId="30" xfId="0" applyFont="1" applyBorder="1"/>
    <xf numFmtId="0" fontId="7" fillId="0" borderId="29" xfId="0" applyFont="1" applyBorder="1" applyAlignment="1">
      <alignment horizontal="center" vertical="center" wrapText="1"/>
    </xf>
    <xf numFmtId="0" fontId="8" fillId="0" borderId="25" xfId="0" applyFont="1" applyBorder="1"/>
    <xf numFmtId="49" fontId="7" fillId="5" borderId="12" xfId="0" applyNumberFormat="1" applyFont="1" applyFill="1" applyBorder="1" applyAlignment="1">
      <alignment horizontal="center" vertical="center"/>
    </xf>
    <xf numFmtId="0" fontId="8" fillId="5" borderId="13" xfId="0" applyFont="1" applyFill="1" applyBorder="1"/>
    <xf numFmtId="0" fontId="7" fillId="0" borderId="12" xfId="0" applyFont="1" applyBorder="1" applyAlignment="1">
      <alignment horizontal="center" vertical="center"/>
    </xf>
    <xf numFmtId="49" fontId="2" fillId="0" borderId="22" xfId="0" applyNumberFormat="1" applyFont="1" applyBorder="1" applyAlignment="1">
      <alignment horizontal="center" vertical="center"/>
    </xf>
    <xf numFmtId="0" fontId="0" fillId="0" borderId="24" xfId="0" applyBorder="1"/>
    <xf numFmtId="0" fontId="2" fillId="0" borderId="22" xfId="0" applyFont="1" applyBorder="1" applyAlignment="1">
      <alignment horizontal="center" vertical="center"/>
    </xf>
    <xf numFmtId="0" fontId="0" fillId="0" borderId="14" xfId="0" applyBorder="1"/>
    <xf numFmtId="165" fontId="2" fillId="0" borderId="14" xfId="0" applyNumberFormat="1" applyFont="1" applyBorder="1" applyAlignment="1">
      <alignment horizontal="center" vertical="center"/>
    </xf>
    <xf numFmtId="0" fontId="4" fillId="0" borderId="16" xfId="0" applyFont="1" applyBorder="1"/>
    <xf numFmtId="0" fontId="2" fillId="0" borderId="18" xfId="0" applyFont="1" applyBorder="1" applyAlignment="1">
      <alignment horizontal="center" vertical="center"/>
    </xf>
    <xf numFmtId="0" fontId="4" fillId="0" borderId="19" xfId="0" applyFont="1" applyBorder="1"/>
    <xf numFmtId="0" fontId="4" fillId="0" borderId="21" xfId="0" applyFont="1" applyBorder="1"/>
    <xf numFmtId="0" fontId="4" fillId="0" borderId="20" xfId="0" applyFont="1" applyBorder="1"/>
    <xf numFmtId="0" fontId="2" fillId="0" borderId="0" xfId="0" applyFont="1" applyAlignment="1">
      <alignment horizontal="center" vertical="center"/>
    </xf>
    <xf numFmtId="49" fontId="2" fillId="0" borderId="12" xfId="0" applyNumberFormat="1" applyFont="1" applyBorder="1" applyAlignment="1">
      <alignment horizontal="center" vertical="center"/>
    </xf>
    <xf numFmtId="0" fontId="4" fillId="0" borderId="13" xfId="0" applyFont="1" applyBorder="1"/>
    <xf numFmtId="0" fontId="2" fillId="0" borderId="12" xfId="0" applyFont="1" applyBorder="1" applyAlignment="1">
      <alignment horizontal="center" vertical="center"/>
    </xf>
    <xf numFmtId="0" fontId="4" fillId="0" borderId="14" xfId="0" applyFont="1" applyBorder="1"/>
    <xf numFmtId="165" fontId="2" fillId="0" borderId="12" xfId="0" applyNumberFormat="1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 wrapText="1"/>
    </xf>
    <xf numFmtId="0" fontId="5" fillId="3" borderId="4" xfId="0" applyFont="1" applyFill="1" applyBorder="1" applyAlignment="1">
      <alignment horizontal="center" vertical="center"/>
    </xf>
    <xf numFmtId="49" fontId="2" fillId="0" borderId="6" xfId="0" applyNumberFormat="1" applyFont="1" applyBorder="1" applyAlignment="1">
      <alignment horizontal="center" vertical="center"/>
    </xf>
    <xf numFmtId="0" fontId="4" fillId="0" borderId="7" xfId="0" applyFont="1" applyBorder="1"/>
    <xf numFmtId="0" fontId="2" fillId="0" borderId="6" xfId="0" applyFont="1" applyBorder="1" applyAlignment="1">
      <alignment horizontal="center" vertical="center"/>
    </xf>
    <xf numFmtId="0" fontId="4" fillId="0" borderId="8" xfId="0" applyFont="1" applyBorder="1"/>
    <xf numFmtId="165" fontId="2" fillId="0" borderId="6" xfId="0" applyNumberFormat="1" applyFont="1" applyBorder="1" applyAlignment="1">
      <alignment horizontal="center" vertical="center"/>
    </xf>
    <xf numFmtId="0" fontId="4" fillId="0" borderId="10" xfId="0" applyFont="1" applyBorder="1"/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 /><Relationship Id="rId2" Type="http://schemas.openxmlformats.org/officeDocument/2006/relationships/theme" Target="theme/theme1.xml" /><Relationship Id="rId1" Type="http://schemas.openxmlformats.org/officeDocument/2006/relationships/worksheet" Target="worksheets/sheet1.xml" /><Relationship Id="rId5" Type="http://schemas.openxmlformats.org/officeDocument/2006/relationships/calcChain" Target="calcChain.xml" /><Relationship Id="rId4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B64"/>
  <sheetViews>
    <sheetView tabSelected="1" topLeftCell="B1" zoomScaleNormal="100" workbookViewId="0">
      <selection activeCell="V35" sqref="V35"/>
    </sheetView>
  </sheetViews>
  <sheetFormatPr defaultRowHeight="15" x14ac:dyDescent="0.2"/>
  <cols>
    <col min="14" max="14" width="18.29296875" customWidth="1"/>
    <col min="15" max="15" width="9.953125" bestFit="1" customWidth="1"/>
    <col min="16" max="17" width="14.2578125" bestFit="1" customWidth="1"/>
    <col min="18" max="18" width="13.5859375" bestFit="1" customWidth="1"/>
    <col min="19" max="19" width="23.5390625" bestFit="1" customWidth="1"/>
    <col min="22" max="22" width="13.046875" bestFit="1" customWidth="1"/>
    <col min="23" max="23" width="13.85546875" bestFit="1" customWidth="1"/>
    <col min="24" max="24" width="13.046875" bestFit="1" customWidth="1"/>
    <col min="25" max="25" width="12.10546875" bestFit="1" customWidth="1"/>
    <col min="26" max="26" width="21.65625" bestFit="1" customWidth="1"/>
    <col min="27" max="27" width="21.5234375" bestFit="1" customWidth="1"/>
    <col min="28" max="28" width="11.1640625" bestFit="1" customWidth="1"/>
  </cols>
  <sheetData>
    <row r="1" spans="1:19" ht="15.75" thickBot="1" x14ac:dyDescent="0.25">
      <c r="A1" s="1"/>
      <c r="B1" s="2"/>
      <c r="C1" s="2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</row>
    <row r="2" spans="1:19" ht="26.25" thickBot="1" x14ac:dyDescent="0.25">
      <c r="A2" s="3" t="s">
        <v>0</v>
      </c>
      <c r="B2" s="54" t="s">
        <v>1</v>
      </c>
      <c r="C2" s="48"/>
      <c r="D2" s="54" t="s">
        <v>2</v>
      </c>
      <c r="E2" s="50"/>
      <c r="F2" s="50"/>
      <c r="G2" s="50"/>
      <c r="H2" s="50"/>
      <c r="I2" s="50"/>
      <c r="J2" s="50"/>
      <c r="K2" s="50"/>
      <c r="L2" s="50"/>
      <c r="M2" s="50"/>
      <c r="N2" s="48"/>
      <c r="O2" s="4" t="s">
        <v>3</v>
      </c>
      <c r="P2" s="4" t="s">
        <v>4</v>
      </c>
      <c r="Q2" s="4" t="s">
        <v>5</v>
      </c>
      <c r="R2" s="114" t="s">
        <v>6</v>
      </c>
      <c r="S2" s="48"/>
    </row>
    <row r="3" spans="1:19" x14ac:dyDescent="0.2">
      <c r="A3" s="5">
        <v>1</v>
      </c>
      <c r="B3" s="115" t="s">
        <v>7</v>
      </c>
      <c r="C3" s="116"/>
      <c r="D3" s="117" t="s">
        <v>8</v>
      </c>
      <c r="E3" s="118"/>
      <c r="F3" s="118"/>
      <c r="G3" s="118"/>
      <c r="H3" s="118"/>
      <c r="I3" s="118"/>
      <c r="J3" s="118"/>
      <c r="K3" s="118"/>
      <c r="L3" s="118"/>
      <c r="M3" s="118"/>
      <c r="N3" s="116"/>
      <c r="O3" s="6" t="s">
        <v>9</v>
      </c>
      <c r="P3" s="6">
        <v>20</v>
      </c>
      <c r="Q3" s="7">
        <v>99.47</v>
      </c>
      <c r="R3" s="119">
        <f t="shared" ref="R3:R20" si="0">P3*Q3</f>
        <v>1989.4</v>
      </c>
      <c r="S3" s="120"/>
    </row>
    <row r="4" spans="1:19" x14ac:dyDescent="0.2">
      <c r="A4" s="8">
        <v>2</v>
      </c>
      <c r="B4" s="108" t="s">
        <v>10</v>
      </c>
      <c r="C4" s="109"/>
      <c r="D4" s="110" t="s">
        <v>11</v>
      </c>
      <c r="E4" s="111"/>
      <c r="F4" s="111"/>
      <c r="G4" s="111"/>
      <c r="H4" s="111"/>
      <c r="I4" s="111"/>
      <c r="J4" s="111"/>
      <c r="K4" s="111"/>
      <c r="L4" s="111"/>
      <c r="M4" s="111"/>
      <c r="N4" s="109"/>
      <c r="O4" s="9" t="s">
        <v>12</v>
      </c>
      <c r="P4" s="9">
        <v>1350</v>
      </c>
      <c r="Q4" s="10">
        <v>10.48</v>
      </c>
      <c r="R4" s="112">
        <f t="shared" si="0"/>
        <v>14148</v>
      </c>
      <c r="S4" s="102"/>
    </row>
    <row r="5" spans="1:19" x14ac:dyDescent="0.2">
      <c r="A5" s="8">
        <v>3</v>
      </c>
      <c r="B5" s="108" t="s">
        <v>13</v>
      </c>
      <c r="C5" s="109"/>
      <c r="D5" s="110" t="s">
        <v>14</v>
      </c>
      <c r="E5" s="111"/>
      <c r="F5" s="111"/>
      <c r="G5" s="111"/>
      <c r="H5" s="111"/>
      <c r="I5" s="111"/>
      <c r="J5" s="111"/>
      <c r="K5" s="111"/>
      <c r="L5" s="111"/>
      <c r="M5" s="111"/>
      <c r="N5" s="109"/>
      <c r="O5" s="9" t="s">
        <v>15</v>
      </c>
      <c r="P5" s="9">
        <v>50</v>
      </c>
      <c r="Q5" s="10">
        <v>38</v>
      </c>
      <c r="R5" s="112">
        <f t="shared" si="0"/>
        <v>1900</v>
      </c>
      <c r="S5" s="102"/>
    </row>
    <row r="6" spans="1:19" x14ac:dyDescent="0.2">
      <c r="A6" s="8">
        <v>4</v>
      </c>
      <c r="B6" s="108" t="s">
        <v>16</v>
      </c>
      <c r="C6" s="109"/>
      <c r="D6" s="110" t="s">
        <v>17</v>
      </c>
      <c r="E6" s="111"/>
      <c r="F6" s="111"/>
      <c r="G6" s="111"/>
      <c r="H6" s="111"/>
      <c r="I6" s="111"/>
      <c r="J6" s="111"/>
      <c r="K6" s="111"/>
      <c r="L6" s="111"/>
      <c r="M6" s="111"/>
      <c r="N6" s="109"/>
      <c r="O6" s="9" t="s">
        <v>18</v>
      </c>
      <c r="P6" s="9">
        <v>200</v>
      </c>
      <c r="Q6" s="10">
        <v>0.76</v>
      </c>
      <c r="R6" s="112">
        <f t="shared" si="0"/>
        <v>152</v>
      </c>
      <c r="S6" s="102"/>
    </row>
    <row r="7" spans="1:19" x14ac:dyDescent="0.2">
      <c r="A7" s="8">
        <v>5</v>
      </c>
      <c r="B7" s="108" t="s">
        <v>19</v>
      </c>
      <c r="C7" s="109"/>
      <c r="D7" s="113" t="s">
        <v>20</v>
      </c>
      <c r="E7" s="111"/>
      <c r="F7" s="111"/>
      <c r="G7" s="111"/>
      <c r="H7" s="111"/>
      <c r="I7" s="111"/>
      <c r="J7" s="111"/>
      <c r="K7" s="111"/>
      <c r="L7" s="111"/>
      <c r="M7" s="111"/>
      <c r="N7" s="109"/>
      <c r="O7" s="9" t="s">
        <v>9</v>
      </c>
      <c r="P7" s="9">
        <v>60</v>
      </c>
      <c r="Q7" s="10">
        <v>93.5</v>
      </c>
      <c r="R7" s="112">
        <f t="shared" si="0"/>
        <v>5610</v>
      </c>
      <c r="S7" s="102"/>
    </row>
    <row r="8" spans="1:19" x14ac:dyDescent="0.2">
      <c r="A8" s="8">
        <v>6</v>
      </c>
      <c r="B8" s="108" t="s">
        <v>21</v>
      </c>
      <c r="C8" s="109"/>
      <c r="D8" s="110" t="s">
        <v>22</v>
      </c>
      <c r="E8" s="111"/>
      <c r="F8" s="111"/>
      <c r="G8" s="111"/>
      <c r="H8" s="111"/>
      <c r="I8" s="111"/>
      <c r="J8" s="111"/>
      <c r="K8" s="111"/>
      <c r="L8" s="111"/>
      <c r="M8" s="111"/>
      <c r="N8" s="109"/>
      <c r="O8" s="9" t="s">
        <v>18</v>
      </c>
      <c r="P8" s="9">
        <v>2</v>
      </c>
      <c r="Q8" s="10">
        <v>27.22</v>
      </c>
      <c r="R8" s="112">
        <f t="shared" si="0"/>
        <v>54.44</v>
      </c>
      <c r="S8" s="102"/>
    </row>
    <row r="9" spans="1:19" x14ac:dyDescent="0.2">
      <c r="A9" s="8">
        <v>7</v>
      </c>
      <c r="B9" s="108" t="s">
        <v>23</v>
      </c>
      <c r="C9" s="109"/>
      <c r="D9" s="113" t="s">
        <v>24</v>
      </c>
      <c r="E9" s="111"/>
      <c r="F9" s="111"/>
      <c r="G9" s="111"/>
      <c r="H9" s="111"/>
      <c r="I9" s="111"/>
      <c r="J9" s="111"/>
      <c r="K9" s="111"/>
      <c r="L9" s="111"/>
      <c r="M9" s="111"/>
      <c r="N9" s="109"/>
      <c r="O9" s="9" t="s">
        <v>25</v>
      </c>
      <c r="P9" s="9">
        <v>6</v>
      </c>
      <c r="Q9" s="10">
        <v>72.010000000000005</v>
      </c>
      <c r="R9" s="112">
        <f t="shared" si="0"/>
        <v>432.06000000000006</v>
      </c>
      <c r="S9" s="102"/>
    </row>
    <row r="10" spans="1:19" x14ac:dyDescent="0.2">
      <c r="A10" s="8">
        <v>8</v>
      </c>
      <c r="B10" s="108" t="s">
        <v>26</v>
      </c>
      <c r="C10" s="109"/>
      <c r="D10" s="113" t="s">
        <v>27</v>
      </c>
      <c r="E10" s="111"/>
      <c r="F10" s="111"/>
      <c r="G10" s="111"/>
      <c r="H10" s="111"/>
      <c r="I10" s="111"/>
      <c r="J10" s="111"/>
      <c r="K10" s="111"/>
      <c r="L10" s="111"/>
      <c r="M10" s="111"/>
      <c r="N10" s="109"/>
      <c r="O10" s="9" t="s">
        <v>28</v>
      </c>
      <c r="P10" s="9">
        <v>3.6</v>
      </c>
      <c r="Q10" s="10">
        <v>6.08</v>
      </c>
      <c r="R10" s="112">
        <f t="shared" si="0"/>
        <v>21.888000000000002</v>
      </c>
      <c r="S10" s="102"/>
    </row>
    <row r="11" spans="1:19" x14ac:dyDescent="0.2">
      <c r="A11" s="8">
        <v>9</v>
      </c>
      <c r="B11" s="108" t="s">
        <v>29</v>
      </c>
      <c r="C11" s="109"/>
      <c r="D11" s="110" t="s">
        <v>30</v>
      </c>
      <c r="E11" s="111"/>
      <c r="F11" s="111"/>
      <c r="G11" s="111"/>
      <c r="H11" s="111"/>
      <c r="I11" s="111"/>
      <c r="J11" s="111"/>
      <c r="K11" s="111"/>
      <c r="L11" s="111"/>
      <c r="M11" s="111"/>
      <c r="N11" s="109"/>
      <c r="O11" s="9" t="s">
        <v>15</v>
      </c>
      <c r="P11" s="9">
        <v>22</v>
      </c>
      <c r="Q11" s="10">
        <v>7.6</v>
      </c>
      <c r="R11" s="112">
        <f t="shared" si="0"/>
        <v>167.2</v>
      </c>
      <c r="S11" s="102"/>
    </row>
    <row r="12" spans="1:19" x14ac:dyDescent="0.2">
      <c r="A12" s="8">
        <v>10</v>
      </c>
      <c r="B12" s="108" t="s">
        <v>31</v>
      </c>
      <c r="C12" s="109"/>
      <c r="D12" s="110" t="s">
        <v>32</v>
      </c>
      <c r="E12" s="111"/>
      <c r="F12" s="111"/>
      <c r="G12" s="111"/>
      <c r="H12" s="111"/>
      <c r="I12" s="111"/>
      <c r="J12" s="111"/>
      <c r="K12" s="111"/>
      <c r="L12" s="111"/>
      <c r="M12" s="111"/>
      <c r="N12" s="109"/>
      <c r="O12" s="9" t="s">
        <v>9</v>
      </c>
      <c r="P12" s="9">
        <v>96</v>
      </c>
      <c r="Q12" s="10">
        <v>93.96</v>
      </c>
      <c r="R12" s="112">
        <f t="shared" si="0"/>
        <v>9020.16</v>
      </c>
      <c r="S12" s="102"/>
    </row>
    <row r="13" spans="1:19" x14ac:dyDescent="0.2">
      <c r="A13" s="8">
        <v>11</v>
      </c>
      <c r="B13" s="108" t="s">
        <v>33</v>
      </c>
      <c r="C13" s="109"/>
      <c r="D13" s="113" t="s">
        <v>34</v>
      </c>
      <c r="E13" s="111"/>
      <c r="F13" s="111"/>
      <c r="G13" s="111"/>
      <c r="H13" s="111"/>
      <c r="I13" s="111"/>
      <c r="J13" s="111"/>
      <c r="K13" s="111"/>
      <c r="L13" s="111"/>
      <c r="M13" s="111"/>
      <c r="N13" s="109"/>
      <c r="O13" s="9" t="s">
        <v>25</v>
      </c>
      <c r="P13" s="9">
        <v>550</v>
      </c>
      <c r="Q13" s="10">
        <v>39.58</v>
      </c>
      <c r="R13" s="112">
        <f t="shared" si="0"/>
        <v>21769</v>
      </c>
      <c r="S13" s="102"/>
    </row>
    <row r="14" spans="1:19" x14ac:dyDescent="0.2">
      <c r="A14" s="8">
        <v>12</v>
      </c>
      <c r="B14" s="108" t="s">
        <v>35</v>
      </c>
      <c r="C14" s="109"/>
      <c r="D14" s="110" t="s">
        <v>36</v>
      </c>
      <c r="E14" s="111"/>
      <c r="F14" s="111"/>
      <c r="G14" s="111"/>
      <c r="H14" s="111"/>
      <c r="I14" s="111"/>
      <c r="J14" s="111"/>
      <c r="K14" s="111"/>
      <c r="L14" s="111"/>
      <c r="M14" s="111"/>
      <c r="N14" s="109"/>
      <c r="O14" s="9" t="s">
        <v>9</v>
      </c>
      <c r="P14" s="9">
        <v>4</v>
      </c>
      <c r="Q14" s="10">
        <v>140</v>
      </c>
      <c r="R14" s="112">
        <f t="shared" si="0"/>
        <v>560</v>
      </c>
      <c r="S14" s="102"/>
    </row>
    <row r="15" spans="1:19" x14ac:dyDescent="0.2">
      <c r="A15" s="8">
        <v>13</v>
      </c>
      <c r="B15" s="108" t="s">
        <v>37</v>
      </c>
      <c r="C15" s="109"/>
      <c r="D15" s="113" t="s">
        <v>38</v>
      </c>
      <c r="E15" s="111"/>
      <c r="F15" s="111"/>
      <c r="G15" s="111"/>
      <c r="H15" s="111"/>
      <c r="I15" s="111"/>
      <c r="J15" s="111"/>
      <c r="K15" s="111"/>
      <c r="L15" s="111"/>
      <c r="M15" s="111"/>
      <c r="N15" s="109"/>
      <c r="O15" s="9" t="s">
        <v>9</v>
      </c>
      <c r="P15" s="9">
        <v>6</v>
      </c>
      <c r="Q15" s="10">
        <v>500</v>
      </c>
      <c r="R15" s="112">
        <f t="shared" si="0"/>
        <v>3000</v>
      </c>
      <c r="S15" s="102"/>
    </row>
    <row r="16" spans="1:19" x14ac:dyDescent="0.2">
      <c r="A16" s="8">
        <v>14</v>
      </c>
      <c r="B16" s="108" t="s">
        <v>39</v>
      </c>
      <c r="C16" s="109"/>
      <c r="D16" s="110" t="s">
        <v>40</v>
      </c>
      <c r="E16" s="111"/>
      <c r="F16" s="111"/>
      <c r="G16" s="111"/>
      <c r="H16" s="111"/>
      <c r="I16" s="111"/>
      <c r="J16" s="111"/>
      <c r="K16" s="111"/>
      <c r="L16" s="111"/>
      <c r="M16" s="111"/>
      <c r="N16" s="109"/>
      <c r="O16" s="9" t="s">
        <v>15</v>
      </c>
      <c r="P16" s="9">
        <v>505</v>
      </c>
      <c r="Q16" s="10">
        <v>29.37</v>
      </c>
      <c r="R16" s="112">
        <f t="shared" si="0"/>
        <v>14831.85</v>
      </c>
      <c r="S16" s="102"/>
    </row>
    <row r="17" spans="1:28" x14ac:dyDescent="0.2">
      <c r="A17" s="8">
        <v>15</v>
      </c>
      <c r="B17" s="108" t="s">
        <v>41</v>
      </c>
      <c r="C17" s="109"/>
      <c r="D17" s="113" t="s">
        <v>42</v>
      </c>
      <c r="E17" s="111"/>
      <c r="F17" s="111"/>
      <c r="G17" s="111"/>
      <c r="H17" s="111"/>
      <c r="I17" s="111"/>
      <c r="J17" s="111"/>
      <c r="K17" s="111"/>
      <c r="L17" s="111"/>
      <c r="M17" s="111"/>
      <c r="N17" s="109"/>
      <c r="O17" s="9" t="s">
        <v>12</v>
      </c>
      <c r="P17" s="9">
        <v>210</v>
      </c>
      <c r="Q17" s="10">
        <v>2.75</v>
      </c>
      <c r="R17" s="112">
        <f t="shared" si="0"/>
        <v>577.5</v>
      </c>
      <c r="S17" s="102"/>
    </row>
    <row r="18" spans="1:28" x14ac:dyDescent="0.2">
      <c r="A18" s="8">
        <v>16</v>
      </c>
      <c r="B18" s="108" t="s">
        <v>43</v>
      </c>
      <c r="C18" s="109"/>
      <c r="D18" s="110" t="s">
        <v>44</v>
      </c>
      <c r="E18" s="111"/>
      <c r="F18" s="111"/>
      <c r="G18" s="111"/>
      <c r="H18" s="111"/>
      <c r="I18" s="111"/>
      <c r="J18" s="111"/>
      <c r="K18" s="111"/>
      <c r="L18" s="111"/>
      <c r="M18" s="111"/>
      <c r="N18" s="109"/>
      <c r="O18" s="9" t="s">
        <v>18</v>
      </c>
      <c r="P18" s="9">
        <v>200</v>
      </c>
      <c r="Q18" s="10">
        <v>0.69</v>
      </c>
      <c r="R18" s="112">
        <f t="shared" si="0"/>
        <v>138</v>
      </c>
      <c r="S18" s="102"/>
    </row>
    <row r="19" spans="1:28" x14ac:dyDescent="0.2">
      <c r="A19" s="8">
        <v>17</v>
      </c>
      <c r="B19" s="108" t="s">
        <v>45</v>
      </c>
      <c r="C19" s="109"/>
      <c r="D19" s="110" t="s">
        <v>46</v>
      </c>
      <c r="E19" s="111"/>
      <c r="F19" s="111"/>
      <c r="G19" s="111"/>
      <c r="H19" s="111"/>
      <c r="I19" s="111"/>
      <c r="J19" s="111"/>
      <c r="K19" s="111"/>
      <c r="L19" s="111"/>
      <c r="M19" s="111"/>
      <c r="N19" s="109"/>
      <c r="O19" s="9" t="s">
        <v>25</v>
      </c>
      <c r="P19" s="39">
        <v>220</v>
      </c>
      <c r="Q19" s="40">
        <v>12</v>
      </c>
      <c r="R19" s="112">
        <f t="shared" si="0"/>
        <v>2640</v>
      </c>
      <c r="S19" s="102"/>
    </row>
    <row r="20" spans="1:28" x14ac:dyDescent="0.2">
      <c r="A20" s="11">
        <v>18</v>
      </c>
      <c r="B20" s="97" t="s">
        <v>47</v>
      </c>
      <c r="C20" s="98"/>
      <c r="D20" s="99" t="s">
        <v>48</v>
      </c>
      <c r="E20" s="100"/>
      <c r="F20" s="100"/>
      <c r="G20" s="100"/>
      <c r="H20" s="100"/>
      <c r="I20" s="100"/>
      <c r="J20" s="100"/>
      <c r="K20" s="100"/>
      <c r="L20" s="100"/>
      <c r="M20" s="100"/>
      <c r="N20" s="100"/>
      <c r="O20" s="12" t="s">
        <v>18</v>
      </c>
      <c r="P20" s="41">
        <v>7.4</v>
      </c>
      <c r="Q20" s="41">
        <v>9.02</v>
      </c>
      <c r="R20" s="101">
        <f t="shared" si="0"/>
        <v>66.748000000000005</v>
      </c>
      <c r="S20" s="102"/>
    </row>
    <row r="21" spans="1:28" ht="15.75" thickBot="1" x14ac:dyDescent="0.25">
      <c r="A21" s="103"/>
      <c r="B21" s="104"/>
      <c r="C21" s="104"/>
      <c r="D21" s="104"/>
      <c r="E21" s="104"/>
      <c r="F21" s="104"/>
      <c r="G21" s="104"/>
      <c r="H21" s="104"/>
      <c r="I21" s="104"/>
      <c r="J21" s="104"/>
      <c r="K21" s="104"/>
      <c r="L21" s="104"/>
      <c r="M21" s="104"/>
      <c r="N21" s="104"/>
      <c r="O21" s="104"/>
      <c r="P21" s="105"/>
      <c r="Q21" s="105"/>
      <c r="R21" s="104"/>
      <c r="S21" s="106"/>
    </row>
    <row r="22" spans="1:28" ht="15.75" thickBot="1" x14ac:dyDescent="0.25">
      <c r="A22" s="49"/>
      <c r="B22" s="50"/>
      <c r="C22" s="50"/>
      <c r="D22" s="50"/>
      <c r="E22" s="50"/>
      <c r="F22" s="50"/>
      <c r="G22" s="50"/>
      <c r="H22" s="50"/>
      <c r="I22" s="50"/>
      <c r="J22" s="50"/>
      <c r="K22" s="50"/>
      <c r="L22" s="50"/>
      <c r="M22" s="50"/>
      <c r="N22" s="50"/>
      <c r="O22" s="48"/>
      <c r="P22" s="47" t="s">
        <v>49</v>
      </c>
      <c r="Q22" s="48"/>
      <c r="R22" s="47">
        <f>SUM(R3:S20)</f>
        <v>77078.246000000014</v>
      </c>
      <c r="S22" s="48"/>
    </row>
    <row r="23" spans="1:28" s="107" customFormat="1" ht="15.75" thickBot="1" x14ac:dyDescent="0.25"/>
    <row r="24" spans="1:28" ht="26.25" thickBot="1" x14ac:dyDescent="0.25">
      <c r="A24" s="3" t="s">
        <v>0</v>
      </c>
      <c r="B24" s="54" t="s">
        <v>1</v>
      </c>
      <c r="C24" s="48"/>
      <c r="D24" s="55" t="s">
        <v>108</v>
      </c>
      <c r="E24" s="50"/>
      <c r="F24" s="50"/>
      <c r="G24" s="50"/>
      <c r="H24" s="50"/>
      <c r="I24" s="50"/>
      <c r="J24" s="50"/>
      <c r="K24" s="50"/>
      <c r="L24" s="50"/>
      <c r="M24" s="50"/>
      <c r="N24" s="48"/>
      <c r="O24" s="4" t="s">
        <v>3</v>
      </c>
      <c r="P24" s="4"/>
      <c r="Q24" s="34" t="s">
        <v>4</v>
      </c>
      <c r="R24" s="34" t="s">
        <v>112</v>
      </c>
      <c r="S24" s="34" t="s">
        <v>113</v>
      </c>
      <c r="U24" s="42"/>
      <c r="V24" s="43"/>
      <c r="W24" s="43"/>
      <c r="X24" s="43"/>
      <c r="Y24" s="43"/>
      <c r="Z24" s="43"/>
      <c r="AA24" s="43"/>
      <c r="AB24" s="43"/>
    </row>
    <row r="25" spans="1:28" x14ac:dyDescent="0.2">
      <c r="A25" s="13" t="s">
        <v>50</v>
      </c>
      <c r="B25" s="57" t="s">
        <v>54</v>
      </c>
      <c r="C25" s="58"/>
      <c r="D25" s="96" t="s">
        <v>55</v>
      </c>
      <c r="E25" s="60"/>
      <c r="F25" s="60"/>
      <c r="G25" s="60"/>
      <c r="H25" s="60"/>
      <c r="I25" s="60"/>
      <c r="J25" s="60"/>
      <c r="K25" s="60"/>
      <c r="L25" s="60"/>
      <c r="M25" s="60"/>
      <c r="N25" s="58"/>
      <c r="O25" s="13" t="s">
        <v>53</v>
      </c>
      <c r="P25" s="13"/>
      <c r="Q25" s="19">
        <v>294</v>
      </c>
      <c r="R25" s="20">
        <v>28.68</v>
      </c>
      <c r="S25" s="22">
        <f t="shared" ref="S25:S30" si="1">Q25*R25</f>
        <v>8431.92</v>
      </c>
      <c r="U25" s="42"/>
      <c r="V25" s="44"/>
      <c r="W25" s="45"/>
      <c r="X25" s="45"/>
      <c r="Y25" s="45"/>
      <c r="Z25" s="45"/>
      <c r="AA25" s="45"/>
      <c r="AB25" s="46"/>
    </row>
    <row r="26" spans="1:28" x14ac:dyDescent="0.2">
      <c r="A26" s="13" t="s">
        <v>50</v>
      </c>
      <c r="B26" s="57" t="s">
        <v>51</v>
      </c>
      <c r="C26" s="58"/>
      <c r="D26" s="96" t="s">
        <v>52</v>
      </c>
      <c r="E26" s="60"/>
      <c r="F26" s="60"/>
      <c r="G26" s="60"/>
      <c r="H26" s="60"/>
      <c r="I26" s="60"/>
      <c r="J26" s="60"/>
      <c r="K26" s="60"/>
      <c r="L26" s="60"/>
      <c r="M26" s="60"/>
      <c r="N26" s="58"/>
      <c r="O26" s="13" t="s">
        <v>53</v>
      </c>
      <c r="P26" s="13"/>
      <c r="Q26" s="18">
        <v>642</v>
      </c>
      <c r="R26" s="14">
        <v>20.04</v>
      </c>
      <c r="S26" s="22">
        <f t="shared" si="1"/>
        <v>12865.68</v>
      </c>
      <c r="U26" s="42"/>
      <c r="V26" s="44"/>
      <c r="W26" s="45"/>
      <c r="X26" s="45"/>
      <c r="Y26" s="45"/>
      <c r="Z26" s="45"/>
      <c r="AA26" s="45"/>
      <c r="AB26" s="43"/>
    </row>
    <row r="27" spans="1:28" x14ac:dyDescent="0.2">
      <c r="A27" s="13" t="s">
        <v>50</v>
      </c>
      <c r="B27" s="94" t="s">
        <v>56</v>
      </c>
      <c r="C27" s="95"/>
      <c r="D27" s="96" t="s">
        <v>57</v>
      </c>
      <c r="E27" s="60"/>
      <c r="F27" s="60"/>
      <c r="G27" s="60"/>
      <c r="H27" s="60"/>
      <c r="I27" s="60"/>
      <c r="J27" s="60"/>
      <c r="K27" s="60"/>
      <c r="L27" s="60"/>
      <c r="M27" s="60"/>
      <c r="N27" s="58"/>
      <c r="O27" s="13" t="s">
        <v>53</v>
      </c>
      <c r="P27" s="13"/>
      <c r="Q27" s="18">
        <v>305</v>
      </c>
      <c r="R27" s="14">
        <v>28.49</v>
      </c>
      <c r="S27" s="22">
        <f t="shared" si="1"/>
        <v>8689.4499999999989</v>
      </c>
      <c r="U27" s="42"/>
      <c r="V27" s="44"/>
      <c r="W27" s="45"/>
      <c r="X27" s="45"/>
      <c r="Y27" s="45"/>
      <c r="Z27" s="45"/>
      <c r="AA27" s="45"/>
      <c r="AB27" s="43"/>
    </row>
    <row r="28" spans="1:28" x14ac:dyDescent="0.2">
      <c r="A28" s="13" t="s">
        <v>50</v>
      </c>
      <c r="B28" s="57" t="s">
        <v>58</v>
      </c>
      <c r="C28" s="58"/>
      <c r="D28" s="59" t="s">
        <v>59</v>
      </c>
      <c r="E28" s="60"/>
      <c r="F28" s="60"/>
      <c r="G28" s="60"/>
      <c r="H28" s="60"/>
      <c r="I28" s="60"/>
      <c r="J28" s="60"/>
      <c r="K28" s="60"/>
      <c r="L28" s="60"/>
      <c r="M28" s="60"/>
      <c r="N28" s="58"/>
      <c r="O28" s="13" t="s">
        <v>53</v>
      </c>
      <c r="P28" s="13"/>
      <c r="Q28" s="18">
        <v>1</v>
      </c>
      <c r="R28" s="14">
        <v>22.18</v>
      </c>
      <c r="S28" s="22">
        <f t="shared" si="1"/>
        <v>22.18</v>
      </c>
      <c r="U28" s="42"/>
      <c r="V28" s="44"/>
      <c r="W28" s="45"/>
      <c r="X28" s="45"/>
      <c r="Y28" s="45"/>
      <c r="Z28" s="45"/>
      <c r="AA28" s="45"/>
      <c r="AB28" s="43"/>
    </row>
    <row r="29" spans="1:28" x14ac:dyDescent="0.2">
      <c r="A29" s="13" t="s">
        <v>50</v>
      </c>
      <c r="B29" s="57" t="s">
        <v>60</v>
      </c>
      <c r="C29" s="58"/>
      <c r="D29" s="59" t="s">
        <v>61</v>
      </c>
      <c r="E29" s="60"/>
      <c r="F29" s="60"/>
      <c r="G29" s="60"/>
      <c r="H29" s="60"/>
      <c r="I29" s="60"/>
      <c r="J29" s="60"/>
      <c r="K29" s="60"/>
      <c r="L29" s="60"/>
      <c r="M29" s="60"/>
      <c r="N29" s="58"/>
      <c r="O29" s="13" t="s">
        <v>53</v>
      </c>
      <c r="P29" s="13"/>
      <c r="Q29" s="18">
        <v>10</v>
      </c>
      <c r="R29" s="14">
        <v>29.11</v>
      </c>
      <c r="S29" s="22">
        <f t="shared" si="1"/>
        <v>291.10000000000002</v>
      </c>
      <c r="U29" s="42"/>
      <c r="V29" s="44"/>
      <c r="W29" s="45"/>
      <c r="X29" s="45"/>
      <c r="Y29" s="45"/>
      <c r="Z29" s="45"/>
      <c r="AA29" s="45"/>
      <c r="AB29" s="43"/>
    </row>
    <row r="30" spans="1:28" x14ac:dyDescent="0.2">
      <c r="A30" s="13" t="s">
        <v>50</v>
      </c>
      <c r="B30" s="57" t="s">
        <v>62</v>
      </c>
      <c r="C30" s="58"/>
      <c r="D30" s="59" t="s">
        <v>63</v>
      </c>
      <c r="E30" s="60"/>
      <c r="F30" s="60"/>
      <c r="G30" s="60"/>
      <c r="H30" s="60"/>
      <c r="I30" s="60"/>
      <c r="J30" s="60"/>
      <c r="K30" s="60"/>
      <c r="L30" s="60"/>
      <c r="M30" s="60"/>
      <c r="N30" s="58"/>
      <c r="O30" s="13" t="s">
        <v>53</v>
      </c>
      <c r="P30" s="13"/>
      <c r="Q30" s="18">
        <v>14</v>
      </c>
      <c r="R30" s="14">
        <v>23.33</v>
      </c>
      <c r="S30" s="22">
        <f t="shared" si="1"/>
        <v>326.62</v>
      </c>
      <c r="U30" s="42"/>
      <c r="V30" s="44"/>
      <c r="W30" s="45"/>
      <c r="X30" s="45"/>
      <c r="Y30" s="45"/>
      <c r="Z30" s="45"/>
      <c r="AA30" s="45"/>
      <c r="AB30" s="43"/>
    </row>
    <row r="31" spans="1:28" ht="15.75" thickBot="1" x14ac:dyDescent="0.25">
      <c r="A31" s="13" t="s">
        <v>50</v>
      </c>
      <c r="B31" s="57" t="s">
        <v>64</v>
      </c>
      <c r="C31" s="58"/>
      <c r="D31" s="59" t="s">
        <v>65</v>
      </c>
      <c r="E31" s="60"/>
      <c r="F31" s="60"/>
      <c r="G31" s="60"/>
      <c r="H31" s="60"/>
      <c r="I31" s="60"/>
      <c r="J31" s="60"/>
      <c r="K31" s="60"/>
      <c r="L31" s="60"/>
      <c r="M31" s="60"/>
      <c r="N31" s="58"/>
      <c r="O31" s="13" t="s">
        <v>53</v>
      </c>
      <c r="P31" s="13"/>
      <c r="Q31" s="21">
        <v>32</v>
      </c>
      <c r="R31" s="22">
        <v>21.62</v>
      </c>
      <c r="S31" s="22">
        <f>Q31*R31</f>
        <v>691.84</v>
      </c>
      <c r="U31" s="42"/>
      <c r="V31" s="44"/>
      <c r="W31" s="45"/>
      <c r="X31" s="45"/>
      <c r="Y31" s="45"/>
      <c r="Z31" s="45"/>
      <c r="AA31" s="45"/>
      <c r="AB31" s="43"/>
    </row>
    <row r="32" spans="1:28" ht="15.75" thickBot="1" x14ac:dyDescent="0.25">
      <c r="A32" s="49"/>
      <c r="B32" s="50"/>
      <c r="C32" s="50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48"/>
      <c r="P32" s="51" t="s">
        <v>110</v>
      </c>
      <c r="Q32" s="48"/>
      <c r="R32" s="47">
        <f>SUM(S25:S31)</f>
        <v>31318.789999999994</v>
      </c>
      <c r="S32" s="48"/>
      <c r="U32" s="42"/>
      <c r="V32" s="44"/>
      <c r="W32" s="45"/>
      <c r="X32" s="45"/>
      <c r="Y32" s="45"/>
      <c r="Z32" s="45"/>
      <c r="AA32" s="45"/>
      <c r="AB32" s="43"/>
    </row>
    <row r="33" spans="1:28" s="56" customFormat="1" ht="15.75" thickBot="1" x14ac:dyDescent="0.25"/>
    <row r="34" spans="1:28" ht="26.25" thickBot="1" x14ac:dyDescent="0.25">
      <c r="A34" s="3" t="s">
        <v>0</v>
      </c>
      <c r="B34" s="54" t="s">
        <v>1</v>
      </c>
      <c r="C34" s="48"/>
      <c r="D34" s="55" t="s">
        <v>109</v>
      </c>
      <c r="E34" s="50"/>
      <c r="F34" s="50"/>
      <c r="G34" s="50"/>
      <c r="H34" s="50"/>
      <c r="I34" s="50"/>
      <c r="J34" s="50"/>
      <c r="K34" s="50"/>
      <c r="L34" s="50"/>
      <c r="M34" s="50"/>
      <c r="N34" s="48"/>
      <c r="O34" s="4" t="s">
        <v>3</v>
      </c>
      <c r="P34" s="34" t="s">
        <v>4</v>
      </c>
      <c r="Q34" s="34" t="s">
        <v>114</v>
      </c>
      <c r="R34" s="52" t="s">
        <v>113</v>
      </c>
      <c r="S34" s="53"/>
      <c r="U34" s="42"/>
      <c r="V34" s="44"/>
      <c r="W34" s="44"/>
      <c r="X34" s="44"/>
      <c r="Y34" s="44"/>
      <c r="Z34" s="44"/>
      <c r="AA34" s="44"/>
      <c r="AB34" s="44"/>
    </row>
    <row r="35" spans="1:28" ht="31.5" customHeight="1" x14ac:dyDescent="0.2">
      <c r="A35" s="13" t="s">
        <v>50</v>
      </c>
      <c r="B35" s="57" t="s">
        <v>78</v>
      </c>
      <c r="C35" s="58"/>
      <c r="D35" s="59" t="s">
        <v>79</v>
      </c>
      <c r="E35" s="60"/>
      <c r="F35" s="60"/>
      <c r="G35" s="60"/>
      <c r="H35" s="60"/>
      <c r="I35" s="60"/>
      <c r="J35" s="60"/>
      <c r="K35" s="60"/>
      <c r="L35" s="60"/>
      <c r="M35" s="60"/>
      <c r="N35" s="58"/>
      <c r="O35" s="15" t="s">
        <v>80</v>
      </c>
      <c r="P35" s="38">
        <f>R35/Q35</f>
        <v>2.3593429158110881</v>
      </c>
      <c r="Q35" s="36">
        <v>9.74</v>
      </c>
      <c r="R35" s="61">
        <v>22.98</v>
      </c>
      <c r="S35" s="61"/>
      <c r="V35" s="16"/>
      <c r="W35" s="17"/>
      <c r="X35" s="17"/>
      <c r="Y35" s="17"/>
      <c r="Z35" s="17"/>
      <c r="AA35" s="17"/>
    </row>
    <row r="36" spans="1:28" ht="33" customHeight="1" x14ac:dyDescent="0.2">
      <c r="A36" s="13" t="s">
        <v>50</v>
      </c>
      <c r="B36" s="57" t="s">
        <v>81</v>
      </c>
      <c r="C36" s="58"/>
      <c r="D36" s="59" t="s">
        <v>82</v>
      </c>
      <c r="E36" s="60"/>
      <c r="F36" s="60"/>
      <c r="G36" s="60"/>
      <c r="H36" s="60"/>
      <c r="I36" s="60"/>
      <c r="J36" s="60"/>
      <c r="K36" s="60"/>
      <c r="L36" s="60"/>
      <c r="M36" s="60"/>
      <c r="N36" s="58"/>
      <c r="O36" s="15" t="s">
        <v>83</v>
      </c>
      <c r="P36" s="38">
        <f t="shared" ref="P36:P48" si="2">R36/Q36</f>
        <v>145.27586206896552</v>
      </c>
      <c r="Q36" s="36">
        <v>0.57999999999999996</v>
      </c>
      <c r="R36" s="61">
        <v>84.26</v>
      </c>
      <c r="S36" s="61"/>
      <c r="V36" s="16"/>
      <c r="W36" s="17"/>
      <c r="X36" s="17"/>
      <c r="Y36" s="17"/>
      <c r="Z36" s="17"/>
      <c r="AA36" s="17"/>
    </row>
    <row r="37" spans="1:28" ht="49.5" customHeight="1" x14ac:dyDescent="0.2">
      <c r="A37" s="13" t="s">
        <v>50</v>
      </c>
      <c r="B37" s="57" t="s">
        <v>84</v>
      </c>
      <c r="C37" s="58"/>
      <c r="D37" s="59" t="s">
        <v>85</v>
      </c>
      <c r="E37" s="60"/>
      <c r="F37" s="60"/>
      <c r="G37" s="60"/>
      <c r="H37" s="60"/>
      <c r="I37" s="60"/>
      <c r="J37" s="60"/>
      <c r="K37" s="60"/>
      <c r="L37" s="60"/>
      <c r="M37" s="60"/>
      <c r="N37" s="58"/>
      <c r="O37" s="15" t="s">
        <v>80</v>
      </c>
      <c r="P37" s="38">
        <f t="shared" si="2"/>
        <v>36.826923076923073</v>
      </c>
      <c r="Q37" s="36">
        <v>10.4</v>
      </c>
      <c r="R37" s="61">
        <v>383</v>
      </c>
      <c r="S37" s="61"/>
      <c r="V37" s="16"/>
      <c r="W37" s="17"/>
      <c r="X37" s="17"/>
      <c r="Y37" s="17"/>
      <c r="Z37" s="17"/>
      <c r="AA37" s="17"/>
    </row>
    <row r="38" spans="1:28" ht="48" customHeight="1" x14ac:dyDescent="0.2">
      <c r="A38" s="13" t="s">
        <v>50</v>
      </c>
      <c r="B38" s="57" t="s">
        <v>86</v>
      </c>
      <c r="C38" s="58"/>
      <c r="D38" s="59" t="s">
        <v>87</v>
      </c>
      <c r="E38" s="60"/>
      <c r="F38" s="60"/>
      <c r="G38" s="60"/>
      <c r="H38" s="60"/>
      <c r="I38" s="60"/>
      <c r="J38" s="60"/>
      <c r="K38" s="60"/>
      <c r="L38" s="60"/>
      <c r="M38" s="60"/>
      <c r="N38" s="58"/>
      <c r="O38" s="15" t="s">
        <v>83</v>
      </c>
      <c r="P38" s="38">
        <f t="shared" si="2"/>
        <v>107.5529411764706</v>
      </c>
      <c r="Q38" s="36">
        <v>0.85</v>
      </c>
      <c r="R38" s="61">
        <v>91.42</v>
      </c>
      <c r="S38" s="61"/>
      <c r="W38" s="17"/>
      <c r="X38" s="17"/>
      <c r="Y38" s="17"/>
      <c r="Z38" s="17"/>
      <c r="AA38" s="17"/>
    </row>
    <row r="39" spans="1:28" ht="31.5" customHeight="1" x14ac:dyDescent="0.2">
      <c r="A39" s="13" t="s">
        <v>50</v>
      </c>
      <c r="B39" s="57" t="s">
        <v>88</v>
      </c>
      <c r="C39" s="58"/>
      <c r="D39" s="59" t="s">
        <v>89</v>
      </c>
      <c r="E39" s="60"/>
      <c r="F39" s="60"/>
      <c r="G39" s="60"/>
      <c r="H39" s="60"/>
      <c r="I39" s="60"/>
      <c r="J39" s="60"/>
      <c r="K39" s="60"/>
      <c r="L39" s="60"/>
      <c r="M39" s="60"/>
      <c r="N39" s="58"/>
      <c r="O39" s="15" t="s">
        <v>80</v>
      </c>
      <c r="P39" s="38">
        <f t="shared" si="2"/>
        <v>4.9736247174076868E-2</v>
      </c>
      <c r="Q39" s="36">
        <v>26.54</v>
      </c>
      <c r="R39" s="61">
        <v>1.32</v>
      </c>
      <c r="S39" s="61"/>
      <c r="X39" s="17"/>
      <c r="Y39" s="17"/>
      <c r="Z39" s="17"/>
      <c r="AA39" s="17"/>
    </row>
    <row r="40" spans="1:28" ht="31.5" customHeight="1" x14ac:dyDescent="0.2">
      <c r="A40" s="13" t="s">
        <v>50</v>
      </c>
      <c r="B40" s="57" t="s">
        <v>90</v>
      </c>
      <c r="C40" s="58"/>
      <c r="D40" s="59" t="s">
        <v>91</v>
      </c>
      <c r="E40" s="60"/>
      <c r="F40" s="60"/>
      <c r="G40" s="60"/>
      <c r="H40" s="60"/>
      <c r="I40" s="60"/>
      <c r="J40" s="60"/>
      <c r="K40" s="60"/>
      <c r="L40" s="60"/>
      <c r="M40" s="60"/>
      <c r="N40" s="58"/>
      <c r="O40" s="15" t="s">
        <v>83</v>
      </c>
      <c r="P40" s="38">
        <f t="shared" si="2"/>
        <v>0.20015698587127156</v>
      </c>
      <c r="Q40" s="36">
        <v>25.48</v>
      </c>
      <c r="R40" s="61">
        <v>5.0999999999999996</v>
      </c>
      <c r="S40" s="61"/>
      <c r="X40" s="17"/>
      <c r="Y40" s="17"/>
      <c r="Z40" s="17"/>
      <c r="AA40" s="17"/>
    </row>
    <row r="41" spans="1:28" ht="33.75" customHeight="1" x14ac:dyDescent="0.2">
      <c r="A41" s="13" t="s">
        <v>50</v>
      </c>
      <c r="B41" s="57" t="s">
        <v>92</v>
      </c>
      <c r="C41" s="58"/>
      <c r="D41" s="59" t="s">
        <v>104</v>
      </c>
      <c r="E41" s="60"/>
      <c r="F41" s="60"/>
      <c r="G41" s="60"/>
      <c r="H41" s="60"/>
      <c r="I41" s="60"/>
      <c r="J41" s="60"/>
      <c r="K41" s="60"/>
      <c r="L41" s="60"/>
      <c r="M41" s="60"/>
      <c r="N41" s="58"/>
      <c r="O41" s="15" t="s">
        <v>53</v>
      </c>
      <c r="P41" s="38">
        <f t="shared" si="2"/>
        <v>100</v>
      </c>
      <c r="Q41" s="36">
        <v>0.61</v>
      </c>
      <c r="R41" s="61">
        <v>61</v>
      </c>
      <c r="S41" s="61"/>
      <c r="X41" s="17"/>
      <c r="Y41" s="17"/>
      <c r="Z41" s="17"/>
      <c r="AA41" s="17"/>
    </row>
    <row r="42" spans="1:28" ht="31.5" customHeight="1" x14ac:dyDescent="0.2">
      <c r="A42" s="13" t="s">
        <v>50</v>
      </c>
      <c r="B42" s="57" t="s">
        <v>93</v>
      </c>
      <c r="C42" s="58"/>
      <c r="D42" s="59" t="s">
        <v>107</v>
      </c>
      <c r="E42" s="60"/>
      <c r="F42" s="60"/>
      <c r="G42" s="60"/>
      <c r="H42" s="60"/>
      <c r="I42" s="60"/>
      <c r="J42" s="60"/>
      <c r="K42" s="60"/>
      <c r="L42" s="60"/>
      <c r="M42" s="60"/>
      <c r="N42" s="58"/>
      <c r="O42" s="15" t="s">
        <v>53</v>
      </c>
      <c r="P42" s="38">
        <f t="shared" si="2"/>
        <v>100</v>
      </c>
      <c r="Q42" s="36">
        <v>0.12</v>
      </c>
      <c r="R42" s="61">
        <v>12</v>
      </c>
      <c r="S42" s="61"/>
      <c r="X42" s="17"/>
      <c r="Y42" s="17"/>
      <c r="Z42" s="17"/>
      <c r="AA42" s="17"/>
    </row>
    <row r="43" spans="1:28" ht="31.5" customHeight="1" x14ac:dyDescent="0.2">
      <c r="A43" s="13" t="s">
        <v>50</v>
      </c>
      <c r="B43" s="57" t="s">
        <v>94</v>
      </c>
      <c r="C43" s="58"/>
      <c r="D43" s="59" t="s">
        <v>106</v>
      </c>
      <c r="E43" s="60"/>
      <c r="F43" s="60"/>
      <c r="G43" s="60"/>
      <c r="H43" s="60"/>
      <c r="I43" s="60"/>
      <c r="J43" s="60"/>
      <c r="K43" s="60"/>
      <c r="L43" s="60"/>
      <c r="M43" s="60"/>
      <c r="N43" s="58"/>
      <c r="O43" s="15" t="s">
        <v>53</v>
      </c>
      <c r="P43" s="38">
        <f t="shared" si="2"/>
        <v>100.00000000000001</v>
      </c>
      <c r="Q43" s="36">
        <v>1.1399999999999999</v>
      </c>
      <c r="R43" s="61">
        <v>114</v>
      </c>
      <c r="S43" s="61"/>
      <c r="X43" s="17"/>
      <c r="Y43" s="17"/>
      <c r="Z43" s="17"/>
      <c r="AA43" s="17"/>
    </row>
    <row r="44" spans="1:28" ht="31.5" customHeight="1" x14ac:dyDescent="0.2">
      <c r="A44" s="13" t="s">
        <v>50</v>
      </c>
      <c r="B44" s="57" t="s">
        <v>95</v>
      </c>
      <c r="C44" s="58"/>
      <c r="D44" s="59" t="s">
        <v>105</v>
      </c>
      <c r="E44" s="60"/>
      <c r="F44" s="60"/>
      <c r="G44" s="60"/>
      <c r="H44" s="60"/>
      <c r="I44" s="60"/>
      <c r="J44" s="60"/>
      <c r="K44" s="60"/>
      <c r="L44" s="60"/>
      <c r="M44" s="60"/>
      <c r="N44" s="58"/>
      <c r="O44" s="15" t="s">
        <v>53</v>
      </c>
      <c r="P44" s="38">
        <f t="shared" si="2"/>
        <v>100</v>
      </c>
      <c r="Q44" s="36">
        <v>4.6100000000000003</v>
      </c>
      <c r="R44" s="61">
        <v>461</v>
      </c>
      <c r="S44" s="61"/>
      <c r="X44" s="17"/>
      <c r="Y44" s="17"/>
      <c r="Z44" s="17"/>
      <c r="AA44" s="17"/>
    </row>
    <row r="45" spans="1:28" ht="47.25" customHeight="1" x14ac:dyDescent="0.2">
      <c r="A45" s="13" t="s">
        <v>50</v>
      </c>
      <c r="B45" s="57" t="s">
        <v>96</v>
      </c>
      <c r="C45" s="58"/>
      <c r="D45" s="59" t="s">
        <v>97</v>
      </c>
      <c r="E45" s="60"/>
      <c r="F45" s="60"/>
      <c r="G45" s="60"/>
      <c r="H45" s="60"/>
      <c r="I45" s="60"/>
      <c r="J45" s="60"/>
      <c r="K45" s="60"/>
      <c r="L45" s="60"/>
      <c r="M45" s="60"/>
      <c r="N45" s="58"/>
      <c r="O45" s="15" t="s">
        <v>80</v>
      </c>
      <c r="P45" s="38">
        <f t="shared" si="2"/>
        <v>13.473883768059096</v>
      </c>
      <c r="Q45" s="36">
        <v>152.97</v>
      </c>
      <c r="R45" s="61">
        <v>2061.1</v>
      </c>
      <c r="S45" s="61"/>
      <c r="X45" s="17"/>
      <c r="Y45" s="17"/>
      <c r="Z45" s="17"/>
      <c r="AA45" s="17"/>
    </row>
    <row r="46" spans="1:28" ht="47.25" customHeight="1" x14ac:dyDescent="0.2">
      <c r="A46" s="13" t="s">
        <v>50</v>
      </c>
      <c r="B46" s="57" t="s">
        <v>98</v>
      </c>
      <c r="C46" s="58"/>
      <c r="D46" s="59" t="s">
        <v>99</v>
      </c>
      <c r="E46" s="60"/>
      <c r="F46" s="60"/>
      <c r="G46" s="60"/>
      <c r="H46" s="60"/>
      <c r="I46" s="60"/>
      <c r="J46" s="60"/>
      <c r="K46" s="60"/>
      <c r="L46" s="60"/>
      <c r="M46" s="60"/>
      <c r="N46" s="58"/>
      <c r="O46" s="15" t="s">
        <v>83</v>
      </c>
      <c r="P46" s="38">
        <f t="shared" si="2"/>
        <v>18.429071803852889</v>
      </c>
      <c r="Q46" s="36">
        <v>57.1</v>
      </c>
      <c r="R46" s="61">
        <v>1052.3</v>
      </c>
      <c r="S46" s="61"/>
      <c r="X46" s="17"/>
      <c r="Y46" s="17"/>
      <c r="Z46" s="17"/>
      <c r="AA46" s="17"/>
    </row>
    <row r="47" spans="1:28" ht="46.5" customHeight="1" x14ac:dyDescent="0.2">
      <c r="A47" s="13" t="s">
        <v>50</v>
      </c>
      <c r="B47" s="57" t="s">
        <v>100</v>
      </c>
      <c r="C47" s="58"/>
      <c r="D47" s="59" t="s">
        <v>101</v>
      </c>
      <c r="E47" s="60"/>
      <c r="F47" s="60"/>
      <c r="G47" s="60"/>
      <c r="H47" s="60"/>
      <c r="I47" s="60"/>
      <c r="J47" s="60"/>
      <c r="K47" s="60"/>
      <c r="L47" s="60"/>
      <c r="M47" s="60"/>
      <c r="N47" s="58"/>
      <c r="O47" s="15" t="s">
        <v>80</v>
      </c>
      <c r="P47" s="38">
        <f t="shared" si="2"/>
        <v>7.9568143163499228</v>
      </c>
      <c r="Q47" s="36">
        <v>270.45999999999998</v>
      </c>
      <c r="R47" s="61">
        <v>2152</v>
      </c>
      <c r="S47" s="61"/>
      <c r="X47" s="17"/>
      <c r="Y47" s="17"/>
      <c r="Z47" s="17"/>
      <c r="AA47" s="17"/>
    </row>
    <row r="48" spans="1:28" ht="45.75" customHeight="1" thickBot="1" x14ac:dyDescent="0.25">
      <c r="A48" s="13" t="s">
        <v>50</v>
      </c>
      <c r="B48" s="57" t="s">
        <v>102</v>
      </c>
      <c r="C48" s="58"/>
      <c r="D48" s="59" t="s">
        <v>103</v>
      </c>
      <c r="E48" s="60"/>
      <c r="F48" s="60"/>
      <c r="G48" s="60"/>
      <c r="H48" s="60"/>
      <c r="I48" s="60"/>
      <c r="J48" s="60"/>
      <c r="K48" s="60"/>
      <c r="L48" s="60"/>
      <c r="M48" s="60"/>
      <c r="N48" s="58"/>
      <c r="O48" s="15" t="s">
        <v>83</v>
      </c>
      <c r="P48" s="38">
        <f t="shared" si="2"/>
        <v>3.1484257871064467</v>
      </c>
      <c r="Q48" s="37">
        <v>53.36</v>
      </c>
      <c r="R48" s="78">
        <v>168</v>
      </c>
      <c r="S48" s="78"/>
      <c r="X48" s="17"/>
      <c r="Y48" s="17"/>
      <c r="Z48" s="17"/>
      <c r="AA48" s="17"/>
    </row>
    <row r="49" spans="1:27" ht="15.75" thickBot="1" x14ac:dyDescent="0.25">
      <c r="A49" s="49"/>
      <c r="B49" s="50"/>
      <c r="C49" s="50"/>
      <c r="D49" s="50"/>
      <c r="E49" s="50"/>
      <c r="F49" s="50"/>
      <c r="G49" s="50"/>
      <c r="H49" s="50"/>
      <c r="I49" s="50"/>
      <c r="J49" s="50"/>
      <c r="K49" s="50"/>
      <c r="L49" s="50"/>
      <c r="M49" s="50"/>
      <c r="N49" s="50"/>
      <c r="O49" s="48"/>
      <c r="P49" s="51" t="s">
        <v>111</v>
      </c>
      <c r="Q49" s="48"/>
      <c r="R49" s="47">
        <f>SUM(R35:S48)</f>
        <v>6669.48</v>
      </c>
      <c r="S49" s="48"/>
      <c r="X49" s="17"/>
      <c r="Y49" s="17"/>
      <c r="Z49" s="17"/>
      <c r="AA49" s="17"/>
    </row>
    <row r="50" spans="1:27" s="56" customFormat="1" ht="15.75" thickBot="1" x14ac:dyDescent="0.25"/>
    <row r="51" spans="1:27" ht="26.25" thickBot="1" x14ac:dyDescent="0.25">
      <c r="A51" s="33" t="s">
        <v>0</v>
      </c>
      <c r="B51" s="55" t="s">
        <v>1</v>
      </c>
      <c r="C51" s="81"/>
      <c r="D51" s="55" t="s">
        <v>73</v>
      </c>
      <c r="E51" s="80"/>
      <c r="F51" s="80"/>
      <c r="G51" s="80"/>
      <c r="H51" s="80"/>
      <c r="I51" s="80"/>
      <c r="J51" s="80"/>
      <c r="K51" s="80"/>
      <c r="L51" s="80"/>
      <c r="M51" s="80"/>
      <c r="N51" s="81"/>
      <c r="O51" s="34" t="s">
        <v>3</v>
      </c>
      <c r="P51" s="34" t="s">
        <v>74</v>
      </c>
      <c r="Q51" s="34" t="s">
        <v>75</v>
      </c>
      <c r="R51" s="34" t="s">
        <v>5</v>
      </c>
      <c r="S51" s="34" t="s">
        <v>6</v>
      </c>
    </row>
    <row r="52" spans="1:27" ht="15.75" thickBot="1" x14ac:dyDescent="0.25">
      <c r="A52" s="23">
        <v>1</v>
      </c>
      <c r="B52" s="57" t="s">
        <v>66</v>
      </c>
      <c r="C52" s="58"/>
      <c r="D52" s="59" t="s">
        <v>67</v>
      </c>
      <c r="E52" s="60"/>
      <c r="F52" s="60"/>
      <c r="G52" s="60"/>
      <c r="H52" s="60"/>
      <c r="I52" s="60"/>
      <c r="J52" s="60"/>
      <c r="K52" s="60"/>
      <c r="L52" s="60"/>
      <c r="M52" s="60"/>
      <c r="N52" s="58"/>
      <c r="O52" s="24" t="s">
        <v>68</v>
      </c>
      <c r="P52" s="25">
        <v>180</v>
      </c>
      <c r="Q52" s="13">
        <v>50</v>
      </c>
      <c r="R52" s="26">
        <v>0.96</v>
      </c>
      <c r="S52" s="27">
        <f t="shared" ref="S52:S53" si="3">((P52*Q52)*R52)</f>
        <v>8640</v>
      </c>
    </row>
    <row r="53" spans="1:27" ht="15.75" thickBot="1" x14ac:dyDescent="0.25">
      <c r="A53" s="28">
        <v>2</v>
      </c>
      <c r="B53" s="90" t="s">
        <v>69</v>
      </c>
      <c r="C53" s="91"/>
      <c r="D53" s="92" t="s">
        <v>70</v>
      </c>
      <c r="E53" s="93"/>
      <c r="F53" s="93"/>
      <c r="G53" s="93"/>
      <c r="H53" s="93"/>
      <c r="I53" s="93"/>
      <c r="J53" s="93"/>
      <c r="K53" s="93"/>
      <c r="L53" s="93"/>
      <c r="M53" s="93"/>
      <c r="N53" s="91"/>
      <c r="O53" s="29" t="s">
        <v>68</v>
      </c>
      <c r="P53" s="30">
        <v>180</v>
      </c>
      <c r="Q53" s="29">
        <v>30</v>
      </c>
      <c r="R53" s="31">
        <v>1.63</v>
      </c>
      <c r="S53" s="27">
        <f t="shared" si="3"/>
        <v>8802</v>
      </c>
    </row>
    <row r="54" spans="1:27" ht="15.75" thickBot="1" x14ac:dyDescent="0.25">
      <c r="A54" s="79"/>
      <c r="B54" s="80"/>
      <c r="C54" s="80"/>
      <c r="D54" s="80"/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1"/>
      <c r="P54" s="82" t="s">
        <v>71</v>
      </c>
      <c r="Q54" s="80"/>
      <c r="R54" s="81"/>
      <c r="S54" s="32">
        <f>SUM(S52:S53)</f>
        <v>17442</v>
      </c>
    </row>
    <row r="55" spans="1:27" s="89" customFormat="1" ht="15.75" thickBot="1" x14ac:dyDescent="0.25"/>
    <row r="56" spans="1:27" x14ac:dyDescent="0.2">
      <c r="A56" s="83" t="s">
        <v>72</v>
      </c>
      <c r="B56" s="84"/>
      <c r="C56" s="84"/>
      <c r="D56" s="84"/>
      <c r="E56" s="84"/>
      <c r="F56" s="84"/>
      <c r="G56" s="84"/>
      <c r="H56" s="84"/>
      <c r="I56" s="84"/>
      <c r="J56" s="84"/>
      <c r="K56" s="84"/>
      <c r="L56" s="84"/>
      <c r="M56" s="84"/>
      <c r="N56" s="84"/>
      <c r="O56" s="84"/>
      <c r="P56" s="84"/>
      <c r="Q56" s="84"/>
      <c r="R56" s="84"/>
      <c r="S56" s="85"/>
    </row>
    <row r="57" spans="1:27" ht="15.75" thickBot="1" x14ac:dyDescent="0.25">
      <c r="A57" s="86"/>
      <c r="B57" s="87"/>
      <c r="C57" s="87"/>
      <c r="D57" s="87"/>
      <c r="E57" s="87"/>
      <c r="F57" s="87"/>
      <c r="G57" s="87"/>
      <c r="H57" s="87"/>
      <c r="I57" s="87"/>
      <c r="J57" s="87"/>
      <c r="K57" s="87"/>
      <c r="L57" s="87"/>
      <c r="M57" s="87"/>
      <c r="N57" s="87"/>
      <c r="O57" s="87"/>
      <c r="P57" s="87"/>
      <c r="Q57" s="87"/>
      <c r="R57" s="87"/>
      <c r="S57" s="88"/>
    </row>
    <row r="58" spans="1:27" s="56" customFormat="1" ht="15.75" thickBot="1" x14ac:dyDescent="0.25"/>
    <row r="59" spans="1:27" ht="15" customHeight="1" x14ac:dyDescent="0.2">
      <c r="A59" s="62" t="s">
        <v>76</v>
      </c>
      <c r="B59" s="63"/>
      <c r="C59" s="63"/>
      <c r="D59" s="63"/>
      <c r="E59" s="63"/>
      <c r="F59" s="63"/>
      <c r="G59" s="63"/>
      <c r="H59" s="63"/>
      <c r="I59" s="63"/>
      <c r="J59" s="63"/>
      <c r="K59" s="63"/>
      <c r="L59" s="63"/>
      <c r="M59" s="63"/>
      <c r="N59" s="63"/>
      <c r="O59" s="63"/>
      <c r="P59" s="63"/>
      <c r="Q59" s="63"/>
      <c r="R59" s="74">
        <f>SUM(R49,S54,R32,R22)</f>
        <v>132508.516</v>
      </c>
      <c r="S59" s="75"/>
      <c r="T59" s="35"/>
    </row>
    <row r="60" spans="1:27" x14ac:dyDescent="0.2">
      <c r="A60" s="64"/>
      <c r="B60" s="65"/>
      <c r="C60" s="65"/>
      <c r="D60" s="65"/>
      <c r="E60" s="65"/>
      <c r="F60" s="65"/>
      <c r="G60" s="65"/>
      <c r="H60" s="65"/>
      <c r="I60" s="65"/>
      <c r="J60" s="65"/>
      <c r="K60" s="65"/>
      <c r="L60" s="65"/>
      <c r="M60" s="65"/>
      <c r="N60" s="65"/>
      <c r="O60" s="65"/>
      <c r="P60" s="65"/>
      <c r="Q60" s="65"/>
      <c r="R60" s="70"/>
      <c r="S60" s="71"/>
      <c r="T60" s="35"/>
    </row>
    <row r="61" spans="1:27" ht="15.75" thickBot="1" x14ac:dyDescent="0.25">
      <c r="A61" s="66"/>
      <c r="B61" s="67"/>
      <c r="C61" s="67"/>
      <c r="D61" s="67"/>
      <c r="E61" s="67"/>
      <c r="F61" s="67"/>
      <c r="G61" s="67"/>
      <c r="H61" s="67"/>
      <c r="I61" s="67"/>
      <c r="J61" s="67"/>
      <c r="K61" s="67"/>
      <c r="L61" s="67"/>
      <c r="M61" s="67"/>
      <c r="N61" s="67"/>
      <c r="O61" s="67"/>
      <c r="P61" s="67"/>
      <c r="Q61" s="67"/>
      <c r="R61" s="76"/>
      <c r="S61" s="77"/>
      <c r="T61" s="35"/>
    </row>
    <row r="62" spans="1:27" ht="15" customHeight="1" x14ac:dyDescent="0.2">
      <c r="A62" s="62" t="s">
        <v>77</v>
      </c>
      <c r="B62" s="63"/>
      <c r="C62" s="63"/>
      <c r="D62" s="63"/>
      <c r="E62" s="63"/>
      <c r="F62" s="63"/>
      <c r="G62" s="63"/>
      <c r="H62" s="63"/>
      <c r="I62" s="63"/>
      <c r="J62" s="63"/>
      <c r="K62" s="63"/>
      <c r="L62" s="63"/>
      <c r="M62" s="63"/>
      <c r="N62" s="63"/>
      <c r="O62" s="63"/>
      <c r="P62" s="63"/>
      <c r="Q62" s="63"/>
      <c r="R62" s="68">
        <f>R59*1.35</f>
        <v>178886.49660000001</v>
      </c>
      <c r="S62" s="69"/>
      <c r="T62" s="35"/>
    </row>
    <row r="63" spans="1:27" x14ac:dyDescent="0.2">
      <c r="A63" s="64"/>
      <c r="B63" s="65"/>
      <c r="C63" s="65"/>
      <c r="D63" s="65"/>
      <c r="E63" s="65"/>
      <c r="F63" s="65"/>
      <c r="G63" s="65"/>
      <c r="H63" s="65"/>
      <c r="I63" s="65"/>
      <c r="J63" s="65"/>
      <c r="K63" s="65"/>
      <c r="L63" s="65"/>
      <c r="M63" s="65"/>
      <c r="N63" s="65"/>
      <c r="O63" s="65"/>
      <c r="P63" s="65"/>
      <c r="Q63" s="65"/>
      <c r="R63" s="70"/>
      <c r="S63" s="71"/>
      <c r="T63" s="35"/>
    </row>
    <row r="64" spans="1:27" ht="15.75" thickBot="1" x14ac:dyDescent="0.25">
      <c r="A64" s="66"/>
      <c r="B64" s="67"/>
      <c r="C64" s="67"/>
      <c r="D64" s="67"/>
      <c r="E64" s="67"/>
      <c r="F64" s="67"/>
      <c r="G64" s="67"/>
      <c r="H64" s="67"/>
      <c r="I64" s="67"/>
      <c r="J64" s="67"/>
      <c r="K64" s="67"/>
      <c r="L64" s="67"/>
      <c r="M64" s="67"/>
      <c r="N64" s="67"/>
      <c r="O64" s="67"/>
      <c r="P64" s="67"/>
      <c r="Q64" s="67"/>
      <c r="R64" s="72"/>
      <c r="S64" s="73"/>
      <c r="T64" s="35"/>
    </row>
  </sheetData>
  <mergeCells count="146">
    <mergeCell ref="B2:C2"/>
    <mergeCell ref="D2:N2"/>
    <mergeCell ref="R2:S2"/>
    <mergeCell ref="B3:C3"/>
    <mergeCell ref="D3:N3"/>
    <mergeCell ref="R3:S3"/>
    <mergeCell ref="B6:C6"/>
    <mergeCell ref="D6:N6"/>
    <mergeCell ref="R6:S6"/>
    <mergeCell ref="B7:C7"/>
    <mergeCell ref="D7:N7"/>
    <mergeCell ref="R7:S7"/>
    <mergeCell ref="B4:C4"/>
    <mergeCell ref="D4:N4"/>
    <mergeCell ref="R4:S4"/>
    <mergeCell ref="B5:C5"/>
    <mergeCell ref="D5:N5"/>
    <mergeCell ref="R5:S5"/>
    <mergeCell ref="B10:C10"/>
    <mergeCell ref="D10:N10"/>
    <mergeCell ref="R10:S10"/>
    <mergeCell ref="B11:C11"/>
    <mergeCell ref="D11:N11"/>
    <mergeCell ref="R11:S11"/>
    <mergeCell ref="B8:C8"/>
    <mergeCell ref="D8:N8"/>
    <mergeCell ref="R8:S8"/>
    <mergeCell ref="B9:C9"/>
    <mergeCell ref="D9:N9"/>
    <mergeCell ref="R9:S9"/>
    <mergeCell ref="B14:C14"/>
    <mergeCell ref="D14:N14"/>
    <mergeCell ref="R14:S14"/>
    <mergeCell ref="B15:C15"/>
    <mergeCell ref="D15:N15"/>
    <mergeCell ref="R15:S15"/>
    <mergeCell ref="B12:C12"/>
    <mergeCell ref="D12:N12"/>
    <mergeCell ref="R12:S12"/>
    <mergeCell ref="B13:C13"/>
    <mergeCell ref="D13:N13"/>
    <mergeCell ref="R13:S13"/>
    <mergeCell ref="B18:C18"/>
    <mergeCell ref="D18:N18"/>
    <mergeCell ref="R18:S18"/>
    <mergeCell ref="B19:C19"/>
    <mergeCell ref="D19:N19"/>
    <mergeCell ref="R19:S19"/>
    <mergeCell ref="B16:C16"/>
    <mergeCell ref="D16:N16"/>
    <mergeCell ref="R16:S16"/>
    <mergeCell ref="B17:C17"/>
    <mergeCell ref="D17:N17"/>
    <mergeCell ref="R17:S17"/>
    <mergeCell ref="B25:C25"/>
    <mergeCell ref="D25:N25"/>
    <mergeCell ref="B26:C26"/>
    <mergeCell ref="D26:N26"/>
    <mergeCell ref="B24:C24"/>
    <mergeCell ref="D24:N24"/>
    <mergeCell ref="B20:C20"/>
    <mergeCell ref="D20:N20"/>
    <mergeCell ref="R20:S20"/>
    <mergeCell ref="A21:S21"/>
    <mergeCell ref="A22:O22"/>
    <mergeCell ref="P22:Q22"/>
    <mergeCell ref="R22:S22"/>
    <mergeCell ref="A23:XFD23"/>
    <mergeCell ref="B30:C30"/>
    <mergeCell ref="D30:N30"/>
    <mergeCell ref="B31:C31"/>
    <mergeCell ref="D31:N31"/>
    <mergeCell ref="B27:C27"/>
    <mergeCell ref="D27:N27"/>
    <mergeCell ref="B28:C28"/>
    <mergeCell ref="D28:N28"/>
    <mergeCell ref="B29:C29"/>
    <mergeCell ref="D29:N29"/>
    <mergeCell ref="R36:S36"/>
    <mergeCell ref="R37:S37"/>
    <mergeCell ref="R38:S38"/>
    <mergeCell ref="D37:N37"/>
    <mergeCell ref="A59:Q61"/>
    <mergeCell ref="A62:Q64"/>
    <mergeCell ref="R62:S64"/>
    <mergeCell ref="R59:S61"/>
    <mergeCell ref="B48:C48"/>
    <mergeCell ref="D48:N48"/>
    <mergeCell ref="R48:S48"/>
    <mergeCell ref="P49:Q49"/>
    <mergeCell ref="A54:O54"/>
    <mergeCell ref="P54:R54"/>
    <mergeCell ref="A56:S57"/>
    <mergeCell ref="A55:XFD55"/>
    <mergeCell ref="B51:C51"/>
    <mergeCell ref="D51:N51"/>
    <mergeCell ref="B52:C52"/>
    <mergeCell ref="D52:N52"/>
    <mergeCell ref="B53:C53"/>
    <mergeCell ref="D53:N53"/>
    <mergeCell ref="B38:C38"/>
    <mergeCell ref="D38:N38"/>
    <mergeCell ref="B45:C45"/>
    <mergeCell ref="D45:N45"/>
    <mergeCell ref="B46:C46"/>
    <mergeCell ref="D46:N46"/>
    <mergeCell ref="B47:C47"/>
    <mergeCell ref="D47:N47"/>
    <mergeCell ref="B42:C42"/>
    <mergeCell ref="D42:N42"/>
    <mergeCell ref="A58:XFD58"/>
    <mergeCell ref="A49:O49"/>
    <mergeCell ref="B44:C44"/>
    <mergeCell ref="D44:N44"/>
    <mergeCell ref="R45:S45"/>
    <mergeCell ref="R46:S46"/>
    <mergeCell ref="R47:S47"/>
    <mergeCell ref="R49:S49"/>
    <mergeCell ref="R42:S42"/>
    <mergeCell ref="A50:XFD50"/>
    <mergeCell ref="R43:S43"/>
    <mergeCell ref="R44:S44"/>
    <mergeCell ref="R32:S32"/>
    <mergeCell ref="A32:O32"/>
    <mergeCell ref="P32:Q32"/>
    <mergeCell ref="R34:S34"/>
    <mergeCell ref="B34:C34"/>
    <mergeCell ref="D34:N34"/>
    <mergeCell ref="A33:XFD33"/>
    <mergeCell ref="B43:C43"/>
    <mergeCell ref="D43:N43"/>
    <mergeCell ref="B39:C39"/>
    <mergeCell ref="D39:N39"/>
    <mergeCell ref="B40:C40"/>
    <mergeCell ref="D40:N40"/>
    <mergeCell ref="B41:C41"/>
    <mergeCell ref="D41:N41"/>
    <mergeCell ref="B35:C35"/>
    <mergeCell ref="D35:N35"/>
    <mergeCell ref="B36:C36"/>
    <mergeCell ref="D36:N36"/>
    <mergeCell ref="B37:C37"/>
    <mergeCell ref="R39:S39"/>
    <mergeCell ref="R40:S40"/>
    <mergeCell ref="R41:S41"/>
    <mergeCell ref="R35:S35"/>
  </mergeCells>
  <pageMargins left="0.511811024" right="0.511811024" top="0.78740157499999996" bottom="0.78740157499999996" header="0.31496062000000002" footer="0.31496062000000002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Excel Android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Cliente</dc:creator>
  <cp:lastModifiedBy>Cliente</cp:lastModifiedBy>
  <dcterms:created xsi:type="dcterms:W3CDTF">2022-10-25T17:33:30Z</dcterms:created>
  <dcterms:modified xsi:type="dcterms:W3CDTF">2022-10-26T17:30:18Z</dcterms:modified>
</cp:coreProperties>
</file>